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Usuário\Desktop\"/>
    </mc:Choice>
  </mc:AlternateContent>
  <xr:revisionPtr revIDLastSave="0" documentId="13_ncr:1_{E73D2C60-D2FC-4295-81C4-13B76B34B97D}" xr6:coauthVersionLast="47" xr6:coauthVersionMax="47" xr10:uidLastSave="{00000000-0000-0000-0000-000000000000}"/>
  <bookViews>
    <workbookView xWindow="-120" yWindow="-120" windowWidth="29040" windowHeight="15840" tabRatio="556" xr2:uid="{00000000-000D-0000-FFFF-FFFF00000000}"/>
  </bookViews>
  <sheets>
    <sheet name="ORÇAMENTO" sheetId="1" r:id="rId1"/>
    <sheet name="CRONOGRAMA" sheetId="2" r:id="rId2"/>
    <sheet name="BD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5" i="2"/>
  <c r="I54" i="1"/>
  <c r="J54" i="1" s="1"/>
  <c r="I55" i="1"/>
  <c r="J55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11" i="1"/>
  <c r="J11" i="1" s="1"/>
  <c r="J10" i="1" l="1"/>
  <c r="J9" i="1" s="1"/>
  <c r="C29" i="3" l="1"/>
  <c r="C28" i="3"/>
  <c r="E28" i="3" s="1"/>
  <c r="E23" i="3"/>
  <c r="E22" i="3"/>
  <c r="E21" i="3"/>
  <c r="E20" i="3"/>
  <c r="E19" i="3"/>
  <c r="E18" i="3"/>
  <c r="I8" i="1" l="1"/>
  <c r="B3" i="2" l="1"/>
  <c r="B2" i="2"/>
  <c r="J8" i="1" l="1"/>
  <c r="J7" i="1" l="1"/>
  <c r="J6" i="1" s="1"/>
  <c r="J5" i="1" s="1"/>
  <c r="C3" i="2" l="1"/>
  <c r="C2" i="2"/>
  <c r="A8" i="2" l="1"/>
  <c r="E11" i="2" l="1"/>
  <c r="E10" i="2" l="1"/>
</calcChain>
</file>

<file path=xl/sharedStrings.xml><?xml version="1.0" encoding="utf-8"?>
<sst xmlns="http://schemas.openxmlformats.org/spreadsheetml/2006/main" count="366" uniqueCount="172">
  <si>
    <t>BDI 1</t>
  </si>
  <si>
    <t>1.1.</t>
  </si>
  <si>
    <t>SINAPI</t>
  </si>
  <si>
    <t>Mobilização- Canteiro de Obras</t>
  </si>
  <si>
    <t>1.1.1.</t>
  </si>
  <si>
    <t>M2</t>
  </si>
  <si>
    <t>2.1.</t>
  </si>
  <si>
    <t>Item</t>
  </si>
  <si>
    <t>Fonte</t>
  </si>
  <si>
    <t>Código</t>
  </si>
  <si>
    <t>Descrição</t>
  </si>
  <si>
    <t>Unidade</t>
  </si>
  <si>
    <t>Quantidade</t>
  </si>
  <si>
    <t>Custo Unitário
(sem BDI) (R$)</t>
  </si>
  <si>
    <t>BDI (%)</t>
  </si>
  <si>
    <t>Preço Unitário
(com BDI) (R$)</t>
  </si>
  <si>
    <t>Preço Total
(R$)</t>
  </si>
  <si>
    <r>
      <t xml:space="preserve">Serviços Iniciais                                                                                                                   </t>
    </r>
    <r>
      <rPr>
        <sz val="8"/>
        <rFont val="Arial"/>
        <family val="2"/>
      </rPr>
      <t>-</t>
    </r>
  </si>
  <si>
    <r>
      <t xml:space="preserve">2.                                </t>
    </r>
    <r>
      <rPr>
        <sz val="8"/>
        <color rgb="FF959595"/>
        <rFont val="Arial"/>
        <family val="2"/>
      </rPr>
      <t>SINAPI</t>
    </r>
  </si>
  <si>
    <t xml:space="preserve">1. </t>
  </si>
  <si>
    <t>%</t>
  </si>
  <si>
    <r>
      <rPr>
        <b/>
        <sz val="6"/>
        <color rgb="FF000000"/>
        <rFont val="Arial"/>
        <family val="2"/>
      </rPr>
      <t>P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>r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l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>s</t>
    </r>
    <r>
      <rPr>
        <b/>
        <sz val="6"/>
        <color rgb="FF000000"/>
        <rFont val="Arial"/>
        <family val="2"/>
      </rPr>
      <t>:</t>
    </r>
  </si>
  <si>
    <t>% Período:</t>
  </si>
  <si>
    <t>100,00%</t>
  </si>
  <si>
    <t>Total:   R$ 294.456,92</t>
  </si>
  <si>
    <t>%:</t>
  </si>
  <si>
    <t>Investimento:</t>
  </si>
  <si>
    <t>Acumulado:</t>
  </si>
  <si>
    <t>1.</t>
  </si>
  <si>
    <r>
      <t>2</t>
    </r>
    <r>
      <rPr>
        <b/>
        <sz val="6"/>
        <color rgb="FF000000"/>
        <rFont val="Arial"/>
        <family val="2"/>
      </rPr>
      <t>.</t>
    </r>
  </si>
  <si>
    <r>
      <t>I</t>
    </r>
    <r>
      <rPr>
        <b/>
        <sz val="6"/>
        <color rgb="FF000000"/>
        <rFont val="Arial"/>
        <family val="2"/>
      </rPr>
      <t>t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m</t>
    </r>
  </si>
  <si>
    <r>
      <t>D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s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r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ç</t>
    </r>
    <r>
      <rPr>
        <b/>
        <sz val="6"/>
        <color rgb="FF000000"/>
        <rFont val="Arial"/>
        <family val="2"/>
      </rPr>
      <t>ã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/>
    </r>
  </si>
  <si>
    <t>Período</t>
  </si>
  <si>
    <t>PROJETO</t>
  </si>
  <si>
    <t>LOCALIZAÇÃO</t>
  </si>
  <si>
    <t>Cálculo do BDI efetuado de acordo com o Acórdão 2622/2013 - TCU - Plenário.</t>
  </si>
  <si>
    <t xml:space="preserve">1 -  A planilha abaixo apresenta o Cálculo do BDI sem desoneração sobre a folha de pagamento prevista na Lei nº 12.844/2013.     </t>
  </si>
  <si>
    <t>2 -  A fórmula abaixo foi utilizada para o cálculo do BDI das faixas establecidas no refertido Acórdão, devendo ser adotada como padrão. A utilização de outras fórmulas deverá ser justificada pelo Tomador.</t>
  </si>
  <si>
    <t>3 -  Nas planilhas abaixo, para obter o valor dos Impostos (I) é necessário preencher os campos dos tributos PIS. COFINS, ISS.</t>
  </si>
  <si>
    <t xml:space="preserve">CÁLCULO DO LDI                                 </t>
  </si>
  <si>
    <t xml:space="preserve"> </t>
  </si>
  <si>
    <t>Acórdão 2622/2013/TCU/Plenário</t>
  </si>
  <si>
    <t>CONSTRUÇÃO DE EDIFÍCIOS</t>
  </si>
  <si>
    <t>Status</t>
  </si>
  <si>
    <t>Limites estabelecidos no Acordão 2622/2013/TCU/Plenário</t>
  </si>
  <si>
    <t>Parcela do BDI</t>
  </si>
  <si>
    <t>1º Quartil (%)</t>
  </si>
  <si>
    <t>Médio (%)</t>
  </si>
  <si>
    <t>3º Quartil</t>
  </si>
  <si>
    <t>Administração Central (AC)</t>
  </si>
  <si>
    <t>Seguro (S) e Garantia (G)</t>
  </si>
  <si>
    <t xml:space="preserve">Risco (R) </t>
  </si>
  <si>
    <t>Despesas Financeiras (DF)</t>
  </si>
  <si>
    <t>Lucro (L)</t>
  </si>
  <si>
    <r>
      <rPr>
        <b/>
        <sz val="11"/>
        <rFont val="Arial"/>
        <family val="2"/>
      </rPr>
      <t>6</t>
    </r>
    <r>
      <rPr>
        <sz val="10"/>
        <rFont val="Arial"/>
        <family val="2"/>
      </rPr>
      <t xml:space="preserve">
Impostos</t>
    </r>
  </si>
  <si>
    <t>ISSQN (Conforme legislação Municipal)</t>
  </si>
  <si>
    <t>PIS</t>
  </si>
  <si>
    <t xml:space="preserve">COFINS </t>
  </si>
  <si>
    <t>Tributos (Contribuição Previdenciária sobre a Receita Bruta - 0% ou 4,5% - Desoneração)</t>
  </si>
  <si>
    <t>BDI - SEM DESONERAÇÃO</t>
  </si>
  <si>
    <t>EXECUÇÃO DE UNIDADE DE SAÚDE</t>
  </si>
  <si>
    <t>DISTRITO DE IBICUÍ</t>
  </si>
  <si>
    <t>PREFEITURA MUNICIPAL DE CAMPOS NOVOS</t>
  </si>
  <si>
    <t>BDI - COM DESONERAÇÃO</t>
  </si>
  <si>
    <t xml:space="preserve">BDI </t>
  </si>
  <si>
    <t>Com Desoneração</t>
  </si>
  <si>
    <t>Data</t>
  </si>
  <si>
    <t>PLACA DE OBRA (PARA CONSTRUCAO CIVIL) EM CHAPA GALVANIZADA *N. 22*, ADESIVADA, DE *2,4 X 1,2* M (SEM POSTES PARA FIXACAO)</t>
  </si>
  <si>
    <t>PREFEITURA MUNICIPAL DE JABORÁ - SC</t>
  </si>
  <si>
    <t>Mercado</t>
  </si>
  <si>
    <t>-</t>
  </si>
  <si>
    <t>UN</t>
  </si>
  <si>
    <t>Instalações Elétricas</t>
  </si>
  <si>
    <t>CHAVE FUSÍVEL 23,1 KV - 100A</t>
  </si>
  <si>
    <t>ELO FUÍVEL 8K</t>
  </si>
  <si>
    <t>POSTE DE CONCRETO CIRCULAR 11m/1000 daN</t>
  </si>
  <si>
    <t>CRUZETA DE AÇO, CONFORME PADRÃO CELESC</t>
  </si>
  <si>
    <t>MÃO FRANCESA PERFILADA, 726mm, CONFORME PADRÃO CELESC</t>
  </si>
  <si>
    <t>CINTA PARA POSTE CIRCULAR COM PARAFUSO CAB ABAULADA M16X150MM E CELA PARA CRUZETA</t>
  </si>
  <si>
    <t>PARAFUSO CABEÇA QUADRADA ROSCA M16x150MM</t>
  </si>
  <si>
    <t>CINTA PARA POSTE CIRCULAR COM PARAFUSO CAB ABAULADA M16X45MM</t>
  </si>
  <si>
    <t>ISOLADOR PILAR</t>
  </si>
  <si>
    <t>ISOLADOR TIPO BASTÃO POLIMÉRICO 25 KV, CONF. PADRÃO CELESC</t>
  </si>
  <si>
    <t>PARA-RAIO DE DISTRIBUIÇÃO, TIPO VÁLVUL, 10 KA 21 KV</t>
  </si>
  <si>
    <t>MANILHA SAPATILHA</t>
  </si>
  <si>
    <t>ALÇA PREFORMADA DE DISTRIBUIÇÃO CB CA/CAA 2</t>
  </si>
  <si>
    <t>CONECTOR CUNHA 2X2 AWG</t>
  </si>
  <si>
    <t>CABO DE COBRE NU, SEÇÃO 25mm²</t>
  </si>
  <si>
    <t>CABO DE COBRE ISOLADO EXTRA FLEXÍVEL, SEÇÃO 25mm²</t>
  </si>
  <si>
    <t>CABO DE COBRE NU, SEÇÃO 35mm²</t>
  </si>
  <si>
    <t>OLHAL PARA PARAFUSO 5000 daN 16mm</t>
  </si>
  <si>
    <t>ARMAÇÃO SECUNDÁRIA 01 ESTRIBO</t>
  </si>
  <si>
    <t>ISOLADOR ROLDANA DE PORCELANA D45mm 1,3 KV</t>
  </si>
  <si>
    <t>TRANSFORMADOR TRIFÁSICO, INSTALAÇÃO AO TEMPO, RESFRIAMENTO ÓLEO – 300 KVA – 23.1 KV - 380/220V</t>
  </si>
  <si>
    <t>SUPORTE PARA TRAFO EM POSTE CIRCULAR</t>
  </si>
  <si>
    <t>CABO DE COBRE NU, SEÇÃO 120mm²</t>
  </si>
  <si>
    <t>CABEÇOTE DE ALUMÍNIO 4'</t>
  </si>
  <si>
    <t>ELETRODUTO DE PVC RÍGIDO 4' - BARRA 3 METROS</t>
  </si>
  <si>
    <t>CURVA 90° ELETRODUTO PVC RÍGIDO 4'</t>
  </si>
  <si>
    <t>FITA DE AÇO GALVANIZADO 3/4"</t>
  </si>
  <si>
    <t>CABO 1#120mm² - HEPR/XLPE - PRETO - FASE A</t>
  </si>
  <si>
    <t>CABO 1#120mm² - HEPR/XLPE -BRANCO - FASE B</t>
  </si>
  <si>
    <t>CABO 1#120mm² - HEPR/XLPE - VERMELHO - FASE C</t>
  </si>
  <si>
    <t>CABO 1#120mm² - HEPR/XLPE - AZUL - NEUTRO</t>
  </si>
  <si>
    <t>CAIXA DE MEDIÇÃO TIPO MDR/HS,680X550X250 - PADRÃO CELESC</t>
  </si>
  <si>
    <t>CAIXA PARA TRANSFORMADOR DE CORRENTE - TIPO TC2 - 680X750X250</t>
  </si>
  <si>
    <t>CAIXA DE PROTEÇÃO GERAL, 1000X550X250</t>
  </si>
  <si>
    <t>CAIXA DE EQUALIZAÇÃO DE POTÊNCIAL - BEP</t>
  </si>
  <si>
    <t>TRANSFORMADOR DE CORRENTE - RELAÇÃO 500/5 - Medição</t>
  </si>
  <si>
    <t>DISJUNTOR TRIPOLAR TERMOMAGNÉTICO DE 450 A</t>
  </si>
  <si>
    <t>DPS CLASSE I/II - 275V - 40KA</t>
  </si>
  <si>
    <t>DISJUNTOR TRIPOLAR TERMOMAGNÉTICO DE 32A</t>
  </si>
  <si>
    <t>DISJUNTOR MONOPOLAR TERMOMAGNÉTICO DE 6A</t>
  </si>
  <si>
    <t>ELETRODUTO DE PVC RÍGIDO 1' - BARRA 3 METROS</t>
  </si>
  <si>
    <t>CAIXA DE INSPEÇÃO DE ATERRAMENTO CIRCULAR EM CONCRETO (30X30X40 cm)</t>
  </si>
  <si>
    <t>HASTE DE ATERRAMENTO DE AÇO COBREADO, 5/8'X2400mm</t>
  </si>
  <si>
    <t>BRITA (M²)</t>
  </si>
  <si>
    <t>METROS</t>
  </si>
  <si>
    <t xml:space="preserve">CABINE DE MEDIÇÃO </t>
  </si>
  <si>
    <t>Padrão de Entrada</t>
  </si>
  <si>
    <t>2.1.1</t>
  </si>
  <si>
    <t>Referências: SINAPI 16/05/2024 ; MERCADO</t>
  </si>
  <si>
    <t>Objeto: Entrada de Energia de 300kVA para Centro de Eventos de Jaborá/SC</t>
  </si>
  <si>
    <t>João Henrique Valentini</t>
  </si>
  <si>
    <t>CREA Nº 171422-1</t>
  </si>
  <si>
    <t>XAXIM MATERIAIS ELÉTRICOS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</si>
  <si>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</si>
  <si>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</si>
  <si>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</si>
  <si>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</si>
  <si>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</si>
  <si>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</si>
  <si>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</si>
  <si>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</si>
  <si>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</si>
  <si>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</si>
  <si>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</si>
  <si>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</si>
  <si>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</si>
  <si>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</si>
  <si>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</si>
  <si>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</si>
  <si>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2.1.19</t>
  </si>
  <si>
    <t>2.1.20</t>
  </si>
  <si>
    <t>2.1.30</t>
  </si>
  <si>
    <t>2.1.40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</si>
  <si>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</si>
  <si>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</si>
  <si>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</si>
  <si>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</si>
  <si>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</si>
  <si>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</si>
  <si>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</si>
  <si>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</si>
  <si>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2.1.18</t>
  </si>
  <si>
    <t>2.1.29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</si>
  <si>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</si>
  <si>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</si>
  <si>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</si>
  <si>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</si>
  <si>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</si>
  <si>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</si>
  <si>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</si>
  <si>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</si>
  <si>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</si>
  <si>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2.1.41</t>
  </si>
  <si>
    <t>2.1.42</t>
  </si>
  <si>
    <t>2.1.43</t>
  </si>
  <si>
    <t>2.1.44</t>
  </si>
  <si>
    <t>2.1.45</t>
  </si>
  <si>
    <t>1
07/24</t>
  </si>
  <si>
    <t>Entrada de Energia de 300kVA para Centro de Eventos de Jaborá/SC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</si>
</sst>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sz val="8"/>
      <color rgb="FF959595"/>
      <name val="Arial"/>
      <family val="2"/>
    </font>
    <font>
      <b/>
      <sz val="9"/>
      <color rgb="FFFF0000"/>
      <name val="Calibri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959595"/>
      </patternFill>
    </fill>
    <fill>
      <patternFill patternType="solid">
        <fgColor rgb="FFC0C0C0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9999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</cellStyleXfs>
  <cellXfs count="180">
    <xf numFmtId="0" fontId="0" fillId="0" borderId="0" xfId="0"/>
    <xf numFmtId="10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2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3" fontId="2" fillId="2" borderId="4" xfId="0" applyNumberFormat="1" applyFont="1" applyFill="1" applyBorder="1" applyAlignment="1">
      <alignment vertical="top"/>
    </xf>
    <xf numFmtId="43" fontId="3" fillId="3" borderId="4" xfId="0" applyNumberFormat="1" applyFont="1" applyFill="1" applyBorder="1" applyAlignment="1">
      <alignment horizontal="right" vertical="center"/>
    </xf>
    <xf numFmtId="43" fontId="2" fillId="4" borderId="4" xfId="0" applyNumberFormat="1" applyFont="1" applyFill="1" applyBorder="1" applyAlignment="1">
      <alignment horizontal="right" vertical="center"/>
    </xf>
    <xf numFmtId="43" fontId="8" fillId="0" borderId="4" xfId="0" applyNumberFormat="1" applyFont="1" applyBorder="1" applyAlignment="1">
      <alignment horizontal="right" vertical="center"/>
    </xf>
    <xf numFmtId="43" fontId="4" fillId="0" borderId="0" xfId="0" applyNumberFormat="1" applyFont="1" applyAlignment="1">
      <alignment horizontal="right" vertical="center"/>
    </xf>
    <xf numFmtId="43" fontId="8" fillId="6" borderId="4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12" fillId="4" borderId="15" xfId="0" applyFont="1" applyFill="1" applyBorder="1" applyAlignment="1">
      <alignment vertical="top"/>
    </xf>
    <xf numFmtId="0" fontId="11" fillId="3" borderId="15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top"/>
    </xf>
    <xf numFmtId="0" fontId="12" fillId="4" borderId="9" xfId="0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/>
    </xf>
    <xf numFmtId="10" fontId="12" fillId="0" borderId="1" xfId="1" applyNumberFormat="1" applyFont="1" applyFill="1" applyBorder="1" applyAlignment="1">
      <alignment horizontal="center" vertical="top"/>
    </xf>
    <xf numFmtId="10" fontId="12" fillId="0" borderId="1" xfId="0" applyNumberFormat="1" applyFont="1" applyBorder="1" applyAlignment="1">
      <alignment horizontal="center" vertical="top"/>
    </xf>
    <xf numFmtId="43" fontId="11" fillId="8" borderId="1" xfId="0" applyNumberFormat="1" applyFont="1" applyFill="1" applyBorder="1" applyAlignment="1">
      <alignment horizontal="center" vertical="top"/>
    </xf>
    <xf numFmtId="0" fontId="11" fillId="0" borderId="11" xfId="0" applyFont="1" applyBorder="1" applyAlignment="1">
      <alignment horizontal="center" vertical="center" wrapText="1"/>
    </xf>
    <xf numFmtId="0" fontId="15" fillId="0" borderId="0" xfId="3" applyAlignment="1">
      <alignment vertical="center" wrapText="1"/>
    </xf>
    <xf numFmtId="0" fontId="16" fillId="0" borderId="0" xfId="4"/>
    <xf numFmtId="0" fontId="19" fillId="0" borderId="0" xfId="3" applyFont="1" applyAlignment="1">
      <alignment vertical="center" wrapText="1"/>
    </xf>
    <xf numFmtId="0" fontId="15" fillId="0" borderId="0" xfId="3" applyAlignment="1">
      <alignment horizontal="right" vertical="center" wrapText="1"/>
    </xf>
    <xf numFmtId="0" fontId="15" fillId="0" borderId="0" xfId="3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0" fontId="18" fillId="0" borderId="0" xfId="5" applyFont="1" applyAlignment="1">
      <alignment horizontal="center" vertical="center" wrapText="1"/>
    </xf>
    <xf numFmtId="0" fontId="21" fillId="0" borderId="43" xfId="5" applyFont="1" applyBorder="1" applyAlignment="1">
      <alignment horizontal="center" vertical="center" wrapText="1"/>
    </xf>
    <xf numFmtId="0" fontId="15" fillId="0" borderId="0" xfId="5" applyAlignment="1">
      <alignment vertical="center" wrapText="1"/>
    </xf>
    <xf numFmtId="0" fontId="15" fillId="0" borderId="0" xfId="5" applyAlignment="1">
      <alignment horizontal="center" vertical="center" wrapText="1"/>
    </xf>
    <xf numFmtId="0" fontId="15" fillId="0" borderId="44" xfId="5" applyBorder="1" applyAlignment="1">
      <alignment horizontal="center" vertical="center" wrapText="1"/>
    </xf>
    <xf numFmtId="0" fontId="15" fillId="0" borderId="0" xfId="5" applyAlignment="1">
      <alignment horizontal="right" vertical="center" wrapText="1"/>
    </xf>
    <xf numFmtId="0" fontId="20" fillId="0" borderId="0" xfId="5" applyFont="1" applyAlignment="1">
      <alignment vertical="center" wrapText="1"/>
    </xf>
    <xf numFmtId="0" fontId="23" fillId="0" borderId="34" xfId="5" applyFont="1" applyBorder="1" applyAlignment="1">
      <alignment horizontal="center" vertical="center" wrapText="1"/>
    </xf>
    <xf numFmtId="0" fontId="15" fillId="0" borderId="34" xfId="5" applyBorder="1" applyAlignment="1">
      <alignment vertical="center" wrapText="1"/>
    </xf>
    <xf numFmtId="0" fontId="15" fillId="0" borderId="24" xfId="5" applyBorder="1" applyAlignment="1">
      <alignment horizontal="center" vertical="center" wrapText="1"/>
    </xf>
    <xf numFmtId="0" fontId="22" fillId="0" borderId="25" xfId="5" applyFont="1" applyBorder="1" applyAlignment="1">
      <alignment horizontal="center" vertical="center" wrapText="1"/>
    </xf>
    <xf numFmtId="0" fontId="22" fillId="0" borderId="48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50" xfId="5" applyFont="1" applyBorder="1" applyAlignment="1">
      <alignment horizontal="center" vertical="center" wrapText="1"/>
    </xf>
    <xf numFmtId="0" fontId="24" fillId="0" borderId="51" xfId="5" applyFont="1" applyBorder="1" applyAlignment="1">
      <alignment horizontal="center" vertical="center" wrapText="1"/>
    </xf>
    <xf numFmtId="0" fontId="24" fillId="0" borderId="52" xfId="5" applyFont="1" applyBorder="1" applyAlignment="1">
      <alignment horizontal="center" vertical="center" wrapText="1"/>
    </xf>
    <xf numFmtId="0" fontId="22" fillId="0" borderId="53" xfId="5" applyFont="1" applyBorder="1" applyAlignment="1">
      <alignment horizontal="center" vertical="center" wrapText="1"/>
    </xf>
    <xf numFmtId="0" fontId="22" fillId="0" borderId="4" xfId="5" applyFont="1" applyBorder="1" applyAlignment="1">
      <alignment vertical="center" wrapText="1"/>
    </xf>
    <xf numFmtId="2" fontId="22" fillId="0" borderId="54" xfId="5" applyNumberFormat="1" applyFont="1" applyBorder="1" applyAlignment="1" applyProtection="1">
      <alignment horizontal="center" vertical="center" wrapText="1"/>
      <protection locked="0"/>
    </xf>
    <xf numFmtId="2" fontId="15" fillId="0" borderId="0" xfId="5" applyNumberFormat="1" applyAlignment="1">
      <alignment horizontal="center" vertical="center" wrapText="1"/>
    </xf>
    <xf numFmtId="0" fontId="15" fillId="0" borderId="55" xfId="5" applyBorder="1" applyAlignment="1">
      <alignment horizontal="center" vertical="center" wrapText="1"/>
    </xf>
    <xf numFmtId="2" fontId="15" fillId="0" borderId="53" xfId="5" applyNumberFormat="1" applyBorder="1" applyAlignment="1">
      <alignment horizontal="center" vertical="center" wrapText="1"/>
    </xf>
    <xf numFmtId="2" fontId="15" fillId="0" borderId="4" xfId="5" applyNumberFormat="1" applyBorder="1" applyAlignment="1">
      <alignment horizontal="center" vertical="center" wrapText="1"/>
    </xf>
    <xf numFmtId="2" fontId="15" fillId="0" borderId="54" xfId="5" applyNumberFormat="1" applyBorder="1" applyAlignment="1">
      <alignment horizontal="center" vertical="center" wrapText="1"/>
    </xf>
    <xf numFmtId="0" fontId="19" fillId="0" borderId="4" xfId="5" applyFont="1" applyBorder="1" applyAlignment="1">
      <alignment horizontal="left" vertical="center" wrapText="1"/>
    </xf>
    <xf numFmtId="2" fontId="19" fillId="0" borderId="54" xfId="5" applyNumberFormat="1" applyFont="1" applyBorder="1" applyAlignment="1" applyProtection="1">
      <alignment horizontal="center" vertical="center" wrapText="1"/>
      <protection locked="0"/>
    </xf>
    <xf numFmtId="0" fontId="15" fillId="0" borderId="56" xfId="5" applyBorder="1" applyAlignment="1">
      <alignment horizontal="center" vertical="center" wrapText="1"/>
    </xf>
    <xf numFmtId="0" fontId="19" fillId="0" borderId="57" xfId="5" applyFont="1" applyBorder="1" applyAlignment="1">
      <alignment horizontal="left" vertical="center" wrapText="1"/>
    </xf>
    <xf numFmtId="2" fontId="19" fillId="0" borderId="58" xfId="5" applyNumberFormat="1" applyFont="1" applyBorder="1" applyAlignment="1" applyProtection="1">
      <alignment horizontal="center" vertical="center" wrapText="1"/>
      <protection locked="0"/>
    </xf>
    <xf numFmtId="2" fontId="15" fillId="0" borderId="46" xfId="5" applyNumberFormat="1" applyBorder="1" applyAlignment="1">
      <alignment horizontal="center" vertical="center" wrapText="1"/>
    </xf>
    <xf numFmtId="0" fontId="15" fillId="0" borderId="46" xfId="5" applyBorder="1" applyAlignment="1">
      <alignment vertical="center" wrapText="1"/>
    </xf>
    <xf numFmtId="2" fontId="15" fillId="0" borderId="57" xfId="5" applyNumberFormat="1" applyBorder="1" applyAlignment="1">
      <alignment horizontal="center" vertical="center" wrapText="1"/>
    </xf>
    <xf numFmtId="2" fontId="15" fillId="0" borderId="58" xfId="5" applyNumberFormat="1" applyBorder="1" applyAlignment="1">
      <alignment horizontal="center" vertical="center" wrapText="1"/>
    </xf>
    <xf numFmtId="4" fontId="18" fillId="10" borderId="59" xfId="6" applyNumberFormat="1" applyFont="1" applyFill="1" applyBorder="1" applyAlignment="1" applyProtection="1">
      <alignment horizontal="center" vertical="center" wrapText="1"/>
    </xf>
    <xf numFmtId="2" fontId="22" fillId="0" borderId="0" xfId="6" applyNumberFormat="1" applyFont="1" applyBorder="1" applyAlignment="1" applyProtection="1">
      <alignment horizontal="center" vertical="center" wrapText="1"/>
    </xf>
    <xf numFmtId="0" fontId="15" fillId="10" borderId="59" xfId="5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2" fontId="22" fillId="0" borderId="0" xfId="3" applyNumberFormat="1" applyFont="1" applyAlignment="1">
      <alignment horizontal="center" vertical="center" wrapText="1"/>
    </xf>
    <xf numFmtId="0" fontId="14" fillId="9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9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43" fontId="2" fillId="0" borderId="6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43" fontId="2" fillId="0" borderId="6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2" fillId="4" borderId="13" xfId="0" applyFont="1" applyFill="1" applyBorder="1" applyAlignment="1">
      <alignment horizontal="right" vertical="top"/>
    </xf>
    <xf numFmtId="4" fontId="11" fillId="3" borderId="13" xfId="0" applyNumberFormat="1" applyFont="1" applyFill="1" applyBorder="1" applyAlignment="1">
      <alignment horizontal="right" vertical="top"/>
    </xf>
    <xf numFmtId="0" fontId="11" fillId="3" borderId="13" xfId="0" applyFont="1" applyFill="1" applyBorder="1" applyAlignment="1">
      <alignment horizontal="right" vertical="top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43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12" fillId="4" borderId="13" xfId="0" applyNumberFormat="1" applyFont="1" applyFill="1" applyBorder="1" applyAlignment="1">
      <alignment horizontal="right" vertical="top"/>
    </xf>
    <xf numFmtId="4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44" fontId="13" fillId="0" borderId="13" xfId="2" applyFont="1" applyBorder="1" applyAlignment="1">
      <alignment horizontal="left" vertical="top"/>
    </xf>
    <xf numFmtId="44" fontId="1" fillId="0" borderId="0" xfId="2" applyFont="1"/>
    <xf numFmtId="0" fontId="12" fillId="0" borderId="14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8" fillId="10" borderId="30" xfId="3" applyFont="1" applyFill="1" applyBorder="1" applyAlignment="1">
      <alignment horizontal="center" vertical="center" wrapText="1"/>
    </xf>
    <xf numFmtId="0" fontId="18" fillId="10" borderId="31" xfId="3" applyFont="1" applyFill="1" applyBorder="1" applyAlignment="1">
      <alignment horizontal="center" vertical="center" wrapText="1"/>
    </xf>
    <xf numFmtId="0" fontId="18" fillId="10" borderId="32" xfId="3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left" vertical="center"/>
    </xf>
    <xf numFmtId="0" fontId="0" fillId="9" borderId="23" xfId="0" applyFill="1" applyBorder="1" applyAlignment="1">
      <alignment horizontal="left" vertical="center"/>
    </xf>
    <xf numFmtId="0" fontId="17" fillId="9" borderId="24" xfId="0" applyFont="1" applyFill="1" applyBorder="1" applyAlignment="1">
      <alignment horizontal="left" vertical="center" wrapText="1"/>
    </xf>
    <xf numFmtId="0" fontId="17" fillId="9" borderId="25" xfId="0" applyFont="1" applyFill="1" applyBorder="1" applyAlignment="1">
      <alignment horizontal="left" vertical="center" wrapText="1"/>
    </xf>
    <xf numFmtId="0" fontId="0" fillId="9" borderId="26" xfId="0" applyFill="1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0" fontId="17" fillId="9" borderId="28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8" fillId="10" borderId="30" xfId="5" applyFont="1" applyFill="1" applyBorder="1" applyAlignment="1">
      <alignment horizontal="center" vertical="center" wrapText="1"/>
    </xf>
    <xf numFmtId="0" fontId="18" fillId="10" borderId="31" xfId="5" applyFont="1" applyFill="1" applyBorder="1" applyAlignment="1">
      <alignment horizontal="center" vertical="center" wrapText="1"/>
    </xf>
    <xf numFmtId="0" fontId="15" fillId="10" borderId="33" xfId="3" applyFill="1" applyBorder="1" applyAlignment="1">
      <alignment horizontal="left" vertical="center" wrapText="1"/>
    </xf>
    <xf numFmtId="0" fontId="15" fillId="10" borderId="34" xfId="3" applyFill="1" applyBorder="1" applyAlignment="1">
      <alignment horizontal="left" vertical="center" wrapText="1"/>
    </xf>
    <xf numFmtId="0" fontId="15" fillId="10" borderId="35" xfId="3" applyFill="1" applyBorder="1" applyAlignment="1">
      <alignment horizontal="left" vertical="center" wrapText="1"/>
    </xf>
    <xf numFmtId="0" fontId="15" fillId="10" borderId="36" xfId="3" applyFill="1" applyBorder="1" applyAlignment="1">
      <alignment horizontal="left" vertical="center" wrapText="1"/>
    </xf>
    <xf numFmtId="0" fontId="15" fillId="10" borderId="17" xfId="3" applyFill="1" applyBorder="1" applyAlignment="1">
      <alignment horizontal="left" vertical="center" wrapText="1"/>
    </xf>
    <xf numFmtId="0" fontId="15" fillId="10" borderId="37" xfId="3" applyFill="1" applyBorder="1" applyAlignment="1">
      <alignment horizontal="left" vertical="center" wrapText="1"/>
    </xf>
    <xf numFmtId="0" fontId="15" fillId="10" borderId="38" xfId="3" applyFill="1" applyBorder="1" applyAlignment="1">
      <alignment horizontal="left" vertical="center" wrapText="1"/>
    </xf>
    <xf numFmtId="0" fontId="15" fillId="10" borderId="20" xfId="3" applyFill="1" applyBorder="1" applyAlignment="1">
      <alignment horizontal="left" vertical="center" wrapText="1"/>
    </xf>
    <xf numFmtId="0" fontId="15" fillId="10" borderId="39" xfId="3" applyFill="1" applyBorder="1" applyAlignment="1">
      <alignment horizontal="left" vertical="center" wrapText="1"/>
    </xf>
    <xf numFmtId="0" fontId="15" fillId="10" borderId="40" xfId="3" applyFill="1" applyBorder="1" applyAlignment="1">
      <alignment horizontal="left" vertical="center" wrapText="1"/>
    </xf>
    <xf numFmtId="0" fontId="15" fillId="10" borderId="41" xfId="3" applyFill="1" applyBorder="1" applyAlignment="1">
      <alignment horizontal="left" vertical="center" wrapText="1"/>
    </xf>
    <xf numFmtId="0" fontId="15" fillId="10" borderId="42" xfId="3" applyFill="1" applyBorder="1" applyAlignment="1">
      <alignment horizontal="left" vertical="center" wrapText="1"/>
    </xf>
    <xf numFmtId="0" fontId="18" fillId="0" borderId="30" xfId="5" applyFont="1" applyBorder="1" applyAlignment="1">
      <alignment horizontal="center" vertical="center" wrapText="1"/>
    </xf>
    <xf numFmtId="0" fontId="18" fillId="0" borderId="31" xfId="5" applyFont="1" applyBorder="1" applyAlignment="1">
      <alignment horizontal="center" vertical="center" wrapText="1"/>
    </xf>
    <xf numFmtId="0" fontId="18" fillId="0" borderId="32" xfId="5" applyFont="1" applyBorder="1" applyAlignment="1">
      <alignment horizontal="center" vertical="center" wrapText="1"/>
    </xf>
    <xf numFmtId="0" fontId="18" fillId="0" borderId="33" xfId="5" applyFont="1" applyBorder="1" applyAlignment="1">
      <alignment horizontal="center" vertical="center" wrapText="1"/>
    </xf>
    <xf numFmtId="0" fontId="18" fillId="0" borderId="34" xfId="5" applyFont="1" applyBorder="1" applyAlignment="1">
      <alignment horizontal="center" vertical="center" wrapText="1"/>
    </xf>
    <xf numFmtId="0" fontId="18" fillId="0" borderId="35" xfId="5" applyFont="1" applyBorder="1" applyAlignment="1">
      <alignment horizontal="center" vertical="center" wrapText="1"/>
    </xf>
    <xf numFmtId="0" fontId="18" fillId="0" borderId="45" xfId="5" applyFont="1" applyBorder="1" applyAlignment="1">
      <alignment horizontal="center" vertical="center" wrapText="1"/>
    </xf>
    <xf numFmtId="0" fontId="18" fillId="0" borderId="46" xfId="5" applyFont="1" applyBorder="1" applyAlignment="1">
      <alignment horizontal="center" vertical="center" wrapText="1"/>
    </xf>
    <xf numFmtId="0" fontId="18" fillId="0" borderId="47" xfId="5" applyFont="1" applyBorder="1" applyAlignment="1">
      <alignment horizontal="center" vertical="center" wrapText="1"/>
    </xf>
    <xf numFmtId="0" fontId="15" fillId="0" borderId="30" xfId="5" applyBorder="1" applyAlignment="1">
      <alignment horizontal="center" vertical="top" wrapText="1"/>
    </xf>
    <xf numFmtId="0" fontId="15" fillId="0" borderId="31" xfId="5" applyBorder="1" applyAlignment="1">
      <alignment horizontal="center" vertical="top" wrapText="1"/>
    </xf>
    <xf numFmtId="0" fontId="15" fillId="0" borderId="32" xfId="5" applyBorder="1" applyAlignment="1">
      <alignment horizontal="center" vertical="top" wrapText="1"/>
    </xf>
    <xf numFmtId="0" fontId="22" fillId="10" borderId="30" xfId="5" applyFont="1" applyFill="1" applyBorder="1" applyAlignment="1">
      <alignment horizontal="center" vertical="center" wrapText="1"/>
    </xf>
    <xf numFmtId="0" fontId="22" fillId="10" borderId="31" xfId="5" applyFont="1" applyFill="1" applyBorder="1" applyAlignment="1">
      <alignment horizontal="center" vertical="center" wrapText="1"/>
    </xf>
    <xf numFmtId="0" fontId="22" fillId="10" borderId="32" xfId="5" applyFont="1" applyFill="1" applyBorder="1" applyAlignment="1">
      <alignment horizontal="center" vertical="center" wrapText="1"/>
    </xf>
    <xf numFmtId="0" fontId="15" fillId="0" borderId="43" xfId="5" applyBorder="1" applyAlignment="1">
      <alignment horizontal="center" vertical="center" wrapText="1"/>
    </xf>
    <xf numFmtId="0" fontId="15" fillId="0" borderId="49" xfId="5" applyBorder="1" applyAlignment="1">
      <alignment horizontal="center" vertical="center" wrapText="1"/>
    </xf>
    <xf numFmtId="0" fontId="19" fillId="10" borderId="30" xfId="5" applyFont="1" applyFill="1" applyBorder="1" applyAlignment="1">
      <alignment horizontal="center" vertical="center" wrapText="1"/>
    </xf>
    <xf numFmtId="0" fontId="19" fillId="10" borderId="31" xfId="5" applyFont="1" applyFill="1" applyBorder="1" applyAlignment="1">
      <alignment horizontal="center" vertical="center" wrapText="1"/>
    </xf>
    <xf numFmtId="0" fontId="19" fillId="10" borderId="32" xfId="5" applyFont="1" applyFill="1" applyBorder="1" applyAlignment="1">
      <alignment horizontal="center" vertical="center" wrapText="1"/>
    </xf>
    <xf numFmtId="0" fontId="15" fillId="0" borderId="36" xfId="5" applyBorder="1" applyAlignment="1">
      <alignment horizontal="center" vertical="center" wrapText="1"/>
    </xf>
    <xf numFmtId="0" fontId="15" fillId="0" borderId="60" xfId="5" applyBorder="1" applyAlignment="1">
      <alignment horizontal="center" vertical="center" wrapText="1"/>
    </xf>
    <xf numFmtId="0" fontId="15" fillId="0" borderId="45" xfId="5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3" xr:uid="{00000000-0005-0000-0000-000002000000}"/>
    <cellStyle name="Normal 2 2" xfId="5" xr:uid="{00000000-0005-0000-0000-000003000000}"/>
    <cellStyle name="Normal 3" xfId="4" xr:uid="{00000000-0005-0000-0000-000004000000}"/>
    <cellStyle name="Porcentagem" xfId="1" builtinId="5"/>
    <cellStyle name="Porcentagem 2 2" xfId="6" xr:uid="{00000000-0005-0000-0000-000006000000}"/>
  </cellStyles>
  <dxfs count="5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9</xdr:row>
      <xdr:rowOff>95250</xdr:rowOff>
    </xdr:from>
    <xdr:to>
      <xdr:col>6</xdr:col>
      <xdr:colOff>771525</xdr:colOff>
      <xdr:row>9</xdr:row>
      <xdr:rowOff>438150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009775"/>
          <a:ext cx="3209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D18" sqref="D18"/>
    </sheetView>
  </sheetViews>
  <sheetFormatPr defaultRowHeight="11.25" x14ac:dyDescent="0.2"/>
  <cols>
    <col min="1" max="1" width="9.28515625" style="15" customWidth="1"/>
    <col min="2" max="2" width="10.5703125" style="15" customWidth="1"/>
    <col min="3" max="3" width="11.42578125" style="15" customWidth="1"/>
    <col min="4" max="4" width="63.85546875" style="16" customWidth="1"/>
    <col min="5" max="5" width="9.140625" style="15" customWidth="1"/>
    <col min="6" max="6" width="10.85546875" style="15" customWidth="1"/>
    <col min="7" max="7" width="11.5703125" style="21" customWidth="1"/>
    <col min="8" max="8" width="8" style="15" customWidth="1"/>
    <col min="9" max="9" width="11.85546875" style="21" customWidth="1"/>
    <col min="10" max="10" width="13.42578125" style="21" customWidth="1"/>
    <col min="11" max="11" width="7.28515625" style="2" customWidth="1"/>
    <col min="12" max="16384" width="9.140625" style="2"/>
  </cols>
  <sheetData>
    <row r="1" spans="1:11" ht="12.75" x14ac:dyDescent="0.2">
      <c r="A1" s="99" t="s">
        <v>122</v>
      </c>
      <c r="B1" s="93"/>
      <c r="C1" s="93"/>
      <c r="D1" s="93"/>
      <c r="E1" s="93" t="s">
        <v>64</v>
      </c>
      <c r="F1" s="100">
        <v>23.39</v>
      </c>
      <c r="G1" s="93" t="s">
        <v>65</v>
      </c>
      <c r="H1" s="93"/>
      <c r="I1" s="93"/>
      <c r="J1" s="93"/>
    </row>
    <row r="2" spans="1:11" ht="12.75" x14ac:dyDescent="0.2">
      <c r="A2" s="99" t="s">
        <v>68</v>
      </c>
      <c r="B2" s="93"/>
      <c r="C2" s="93"/>
      <c r="D2" s="93"/>
      <c r="E2" s="93" t="s">
        <v>66</v>
      </c>
      <c r="F2" s="101">
        <v>45390</v>
      </c>
      <c r="G2" s="93"/>
      <c r="H2" s="93"/>
      <c r="I2" s="93"/>
      <c r="J2" s="93"/>
    </row>
    <row r="3" spans="1:11" ht="12" x14ac:dyDescent="0.2">
      <c r="A3" s="93" t="s">
        <v>121</v>
      </c>
      <c r="B3" s="93"/>
      <c r="C3" s="93"/>
      <c r="D3" s="93"/>
      <c r="E3" s="93"/>
      <c r="F3" s="93"/>
      <c r="G3" s="93"/>
      <c r="H3" s="93"/>
      <c r="I3" s="93"/>
      <c r="J3" s="93"/>
    </row>
    <row r="4" spans="1:11" ht="48.75" customHeight="1" x14ac:dyDescent="0.2">
      <c r="A4" s="94" t="s">
        <v>7</v>
      </c>
      <c r="B4" s="95" t="s">
        <v>8</v>
      </c>
      <c r="C4" s="95" t="s">
        <v>9</v>
      </c>
      <c r="D4" s="95" t="s">
        <v>10</v>
      </c>
      <c r="E4" s="95" t="s">
        <v>11</v>
      </c>
      <c r="F4" s="95" t="s">
        <v>12</v>
      </c>
      <c r="G4" s="96" t="s">
        <v>13</v>
      </c>
      <c r="H4" s="97" t="s">
        <v>14</v>
      </c>
      <c r="I4" s="96" t="s">
        <v>15</v>
      </c>
      <c r="J4" s="98" t="s">
        <v>16</v>
      </c>
      <c r="K4" s="1">
        <v>0.2339</v>
      </c>
    </row>
    <row r="5" spans="1:11" x14ac:dyDescent="0.2">
      <c r="A5" s="113" t="s">
        <v>171</v>
      </c>
      <c r="B5" s="114"/>
      <c r="C5" s="114"/>
      <c r="D5" s="114"/>
      <c r="E5" s="114"/>
      <c r="F5" s="114"/>
      <c r="G5" s="114"/>
      <c r="H5" s="114"/>
      <c r="I5" s="115"/>
      <c r="J5" s="17">
        <f>J6+J9</f>
        <v>111446.92500000005</v>
      </c>
      <c r="K5" s="3"/>
    </row>
    <row r="6" spans="1:11" s="4" customFormat="1" x14ac:dyDescent="0.2">
      <c r="A6" s="116" t="s">
        <v>19</v>
      </c>
      <c r="B6" s="116"/>
      <c r="C6" s="27" t="s">
        <v>17</v>
      </c>
      <c r="D6" s="28"/>
      <c r="E6" s="28"/>
      <c r="F6" s="28"/>
      <c r="G6" s="28"/>
      <c r="H6" s="28"/>
      <c r="I6" s="29"/>
      <c r="J6" s="18">
        <f>J7</f>
        <v>694.08</v>
      </c>
    </row>
    <row r="7" spans="1:11" x14ac:dyDescent="0.2">
      <c r="A7" s="5" t="s">
        <v>1</v>
      </c>
      <c r="B7" s="6" t="s">
        <v>2</v>
      </c>
      <c r="C7" s="7"/>
      <c r="D7" s="30" t="s">
        <v>3</v>
      </c>
      <c r="E7" s="31"/>
      <c r="F7" s="31"/>
      <c r="G7" s="31"/>
      <c r="H7" s="31"/>
      <c r="I7" s="32"/>
      <c r="J7" s="19">
        <f>SUM(J8:J8)</f>
        <v>694.08</v>
      </c>
    </row>
    <row r="8" spans="1:11" ht="22.5" x14ac:dyDescent="0.2">
      <c r="A8" s="8" t="s">
        <v>4</v>
      </c>
      <c r="B8" s="9" t="s">
        <v>2</v>
      </c>
      <c r="C8" s="10">
        <v>4813</v>
      </c>
      <c r="D8" s="14" t="s">
        <v>67</v>
      </c>
      <c r="E8" s="10" t="s">
        <v>5</v>
      </c>
      <c r="F8" s="8">
        <v>2.25</v>
      </c>
      <c r="G8" s="22">
        <v>250</v>
      </c>
      <c r="H8" s="9" t="s">
        <v>0</v>
      </c>
      <c r="I8" s="20">
        <f>ROUND(G8*(1+$K$4),2)</f>
        <v>308.48</v>
      </c>
      <c r="J8" s="20">
        <f>ROUND(F8*I8,2)</f>
        <v>694.08</v>
      </c>
    </row>
    <row r="9" spans="1:11" x14ac:dyDescent="0.2">
      <c r="A9" s="117" t="s">
        <v>18</v>
      </c>
      <c r="B9" s="117"/>
      <c r="C9" s="33" t="s">
        <v>72</v>
      </c>
      <c r="D9" s="34"/>
      <c r="E9" s="34"/>
      <c r="F9" s="34"/>
      <c r="G9" s="34"/>
      <c r="H9" s="34"/>
      <c r="I9" s="35"/>
      <c r="J9" s="18">
        <f>J10</f>
        <v>110752.84500000004</v>
      </c>
    </row>
    <row r="10" spans="1:11" ht="11.25" customHeight="1" x14ac:dyDescent="0.2">
      <c r="A10" s="5" t="s">
        <v>6</v>
      </c>
      <c r="B10" s="6" t="s">
        <v>2</v>
      </c>
      <c r="C10" s="7"/>
      <c r="D10" s="30" t="s">
        <v>119</v>
      </c>
      <c r="E10" s="31"/>
      <c r="F10" s="31"/>
      <c r="G10" s="31"/>
      <c r="H10" s="31"/>
      <c r="I10" s="32"/>
      <c r="J10" s="19">
        <f>SUM(J11:J55)</f>
        <v>110752.84500000004</v>
      </c>
    </row>
    <row r="11" spans="1:11" ht="15" x14ac:dyDescent="0.25">
      <c r="A11" s="11" t="s">
        <v>120</v>
      </c>
      <c r="B11" s="12" t="s">
        <v>69</v>
      </c>
      <c r="C11" s="10" t="s">
        <v>70</v>
      </c>
      <c r="D11" s="105" t="s">
        <v>73</v>
      </c>
      <c r="E11" s="13" t="s">
        <v>71</v>
      </c>
      <c r="F11" s="8">
        <v>3</v>
      </c>
      <c r="G11" s="22">
        <v>500</v>
      </c>
      <c r="H11" s="9" t="s">
        <v>0</v>
      </c>
      <c r="I11" s="20">
        <f>ROUND(G11*(1+$K$4),2)</f>
        <v>616.95000000000005</v>
      </c>
      <c r="J11" s="20">
        <f>F11*I11</f>
        <v>1850.8500000000001</v>
      </c>
    </row>
    <row r="12" spans="1:11" ht="15" x14ac:dyDescent="0.25">
      <c r="A12" s="11" t="s">
        <v>126</v>
      </c>
      <c r="B12" s="12" t="s">
        <v>69</v>
      </c>
      <c r="C12" s="10" t="s">
        <v>70</v>
      </c>
      <c r="D12" s="105" t="s">
        <v>74</v>
      </c>
      <c r="E12" s="13" t="s">
        <v>71</v>
      </c>
      <c r="F12" s="8">
        <v>3</v>
      </c>
      <c r="G12" s="22">
        <v>20</v>
      </c>
      <c r="H12" s="9" t="s">
        <v>0</v>
      </c>
      <c r="I12" s="20">
        <f t="shared" ref="I12:I53" si="0">ROUND(G12*(1+$K$4),2)</f>
        <v>24.68</v>
      </c>
      <c r="J12" s="20">
        <f t="shared" ref="J12:J55" si="1">F12*I12</f>
        <v>74.039999999999992</v>
      </c>
    </row>
    <row r="13" spans="1:11" ht="15" x14ac:dyDescent="0.25">
      <c r="A13" s="11" t="s">
        <v>127</v>
      </c>
      <c r="B13" s="12" t="s">
        <v>69</v>
      </c>
      <c r="C13" s="10" t="s">
        <v>70</v>
      </c>
      <c r="D13" s="105" t="s">
        <v>75</v>
      </c>
      <c r="E13" s="13" t="s">
        <v>71</v>
      </c>
      <c r="F13" s="8">
        <v>1</v>
      </c>
      <c r="G13" s="22">
        <v>4000</v>
      </c>
      <c r="H13" s="9" t="s">
        <v>0</v>
      </c>
      <c r="I13" s="20">
        <f t="shared" si="0"/>
        <v>4935.6000000000004</v>
      </c>
      <c r="J13" s="20">
        <f t="shared" si="1"/>
        <v>4935.6000000000004</v>
      </c>
    </row>
    <row r="14" spans="1:11" ht="15" x14ac:dyDescent="0.25">
      <c r="A14" s="11" t="s">
        <v>128</v>
      </c>
      <c r="B14" s="12" t="s">
        <v>69</v>
      </c>
      <c r="C14" s="10" t="s">
        <v>70</v>
      </c>
      <c r="D14" s="105" t="s">
        <v>76</v>
      </c>
      <c r="E14" s="13" t="s">
        <v>71</v>
      </c>
      <c r="F14" s="8">
        <v>1</v>
      </c>
      <c r="G14" s="22">
        <v>400</v>
      </c>
      <c r="H14" s="9" t="s">
        <v>0</v>
      </c>
      <c r="I14" s="20">
        <f t="shared" si="0"/>
        <v>493.56</v>
      </c>
      <c r="J14" s="20">
        <f t="shared" si="1"/>
        <v>493.56</v>
      </c>
    </row>
    <row r="15" spans="1:11" ht="15" x14ac:dyDescent="0.25">
      <c r="A15" s="11" t="s">
        <v>129</v>
      </c>
      <c r="B15" s="12" t="s">
        <v>69</v>
      </c>
      <c r="C15" s="10" t="s">
        <v>70</v>
      </c>
      <c r="D15" s="105" t="s">
        <v>77</v>
      </c>
      <c r="E15" s="13" t="s">
        <v>71</v>
      </c>
      <c r="F15" s="8">
        <v>1</v>
      </c>
      <c r="G15" s="22">
        <v>100</v>
      </c>
      <c r="H15" s="9" t="s">
        <v>0</v>
      </c>
      <c r="I15" s="20">
        <f t="shared" si="0"/>
        <v>123.39</v>
      </c>
      <c r="J15" s="20">
        <f t="shared" si="1"/>
        <v>123.39</v>
      </c>
    </row>
    <row r="16" spans="1:11" ht="30" x14ac:dyDescent="0.25">
      <c r="A16" s="11" t="s">
        <v>130</v>
      </c>
      <c r="B16" s="12" t="s">
        <v>69</v>
      </c>
      <c r="C16" s="10" t="s">
        <v>70</v>
      </c>
      <c r="D16" s="106" t="s">
        <v>78</v>
      </c>
      <c r="E16" s="13" t="s">
        <v>71</v>
      </c>
      <c r="F16" s="8">
        <v>1</v>
      </c>
      <c r="G16" s="22">
        <v>50</v>
      </c>
      <c r="H16" s="9" t="s">
        <v>0</v>
      </c>
      <c r="I16" s="20">
        <f t="shared" si="0"/>
        <v>61.7</v>
      </c>
      <c r="J16" s="20">
        <f t="shared" si="1"/>
        <v>61.7</v>
      </c>
    </row>
    <row r="17" spans="1:10" ht="15" x14ac:dyDescent="0.25">
      <c r="A17" s="11" t="s">
        <v>131</v>
      </c>
      <c r="B17" s="12" t="s">
        <v>69</v>
      </c>
      <c r="C17" s="10" t="s">
        <v>70</v>
      </c>
      <c r="D17" s="105" t="s">
        <v>79</v>
      </c>
      <c r="E17" s="13" t="s">
        <v>71</v>
      </c>
      <c r="F17" s="8">
        <v>1</v>
      </c>
      <c r="G17" s="22">
        <v>10</v>
      </c>
      <c r="H17" s="9" t="s">
        <v>0</v>
      </c>
      <c r="I17" s="20">
        <f t="shared" si="0"/>
        <v>12.34</v>
      </c>
      <c r="J17" s="20">
        <f t="shared" si="1"/>
        <v>12.34</v>
      </c>
    </row>
    <row r="18" spans="1:10" ht="30" x14ac:dyDescent="0.25">
      <c r="A18" s="11" t="s">
        <v>132</v>
      </c>
      <c r="B18" s="12" t="s">
        <v>69</v>
      </c>
      <c r="C18" s="10" t="s">
        <v>70</v>
      </c>
      <c r="D18" s="106" t="s">
        <v>80</v>
      </c>
      <c r="E18" s="13" t="s">
        <v>71</v>
      </c>
      <c r="F18" s="8">
        <v>1</v>
      </c>
      <c r="G18" s="22">
        <v>100</v>
      </c>
      <c r="H18" s="9" t="s">
        <v>0</v>
      </c>
      <c r="I18" s="20">
        <f t="shared" si="0"/>
        <v>123.39</v>
      </c>
      <c r="J18" s="20">
        <f t="shared" si="1"/>
        <v>123.39</v>
      </c>
    </row>
    <row r="19" spans="1:10" ht="15" x14ac:dyDescent="0.25">
      <c r="A19" s="11" t="s">
        <v>133</v>
      </c>
      <c r="B19" s="12" t="s">
        <v>69</v>
      </c>
      <c r="C19" s="10" t="s">
        <v>70</v>
      </c>
      <c r="D19" s="105" t="s">
        <v>81</v>
      </c>
      <c r="E19" s="13" t="s">
        <v>71</v>
      </c>
      <c r="F19" s="8">
        <v>3</v>
      </c>
      <c r="G19" s="22">
        <v>160</v>
      </c>
      <c r="H19" s="9" t="s">
        <v>0</v>
      </c>
      <c r="I19" s="20">
        <f t="shared" si="0"/>
        <v>197.42</v>
      </c>
      <c r="J19" s="20">
        <f t="shared" si="1"/>
        <v>592.26</v>
      </c>
    </row>
    <row r="20" spans="1:10" ht="15" x14ac:dyDescent="0.25">
      <c r="A20" s="11" t="s">
        <v>134</v>
      </c>
      <c r="B20" s="12" t="s">
        <v>69</v>
      </c>
      <c r="C20" s="10" t="s">
        <v>70</v>
      </c>
      <c r="D20" s="105" t="s">
        <v>82</v>
      </c>
      <c r="E20" s="13" t="s">
        <v>71</v>
      </c>
      <c r="F20" s="8">
        <v>3</v>
      </c>
      <c r="G20" s="22">
        <v>75</v>
      </c>
      <c r="H20" s="9" t="s">
        <v>0</v>
      </c>
      <c r="I20" s="20">
        <f t="shared" si="0"/>
        <v>92.54</v>
      </c>
      <c r="J20" s="20">
        <f t="shared" si="1"/>
        <v>277.62</v>
      </c>
    </row>
    <row r="21" spans="1:10" ht="15" x14ac:dyDescent="0.25">
      <c r="A21" s="11" t="s">
        <v>135</v>
      </c>
      <c r="B21" s="12" t="s">
        <v>69</v>
      </c>
      <c r="C21" s="10" t="s">
        <v>70</v>
      </c>
      <c r="D21" s="105" t="s">
        <v>83</v>
      </c>
      <c r="E21" s="13" t="s">
        <v>71</v>
      </c>
      <c r="F21" s="8">
        <v>3</v>
      </c>
      <c r="G21" s="22">
        <v>400</v>
      </c>
      <c r="H21" s="9" t="s">
        <v>0</v>
      </c>
      <c r="I21" s="20">
        <f t="shared" si="0"/>
        <v>493.56</v>
      </c>
      <c r="J21" s="20">
        <f t="shared" si="1"/>
        <v>1480.68</v>
      </c>
    </row>
    <row r="22" spans="1:10" ht="15" x14ac:dyDescent="0.25">
      <c r="A22" s="11" t="s">
        <v>136</v>
      </c>
      <c r="B22" s="12" t="s">
        <v>69</v>
      </c>
      <c r="C22" s="10" t="s">
        <v>70</v>
      </c>
      <c r="D22" s="105" t="s">
        <v>84</v>
      </c>
      <c r="E22" s="13" t="s">
        <v>71</v>
      </c>
      <c r="F22" s="8">
        <v>3</v>
      </c>
      <c r="G22" s="22">
        <v>20</v>
      </c>
      <c r="H22" s="9" t="s">
        <v>0</v>
      </c>
      <c r="I22" s="20">
        <f t="shared" si="0"/>
        <v>24.68</v>
      </c>
      <c r="J22" s="20">
        <f t="shared" si="1"/>
        <v>74.039999999999992</v>
      </c>
    </row>
    <row r="23" spans="1:10" ht="15" x14ac:dyDescent="0.25">
      <c r="A23" s="11" t="s">
        <v>137</v>
      </c>
      <c r="B23" s="12" t="s">
        <v>69</v>
      </c>
      <c r="C23" s="10" t="s">
        <v>70</v>
      </c>
      <c r="D23" s="105" t="s">
        <v>85</v>
      </c>
      <c r="E23" s="13" t="s">
        <v>71</v>
      </c>
      <c r="F23" s="8">
        <v>2</v>
      </c>
      <c r="G23" s="22">
        <v>15</v>
      </c>
      <c r="H23" s="9" t="s">
        <v>0</v>
      </c>
      <c r="I23" s="20">
        <f t="shared" si="0"/>
        <v>18.510000000000002</v>
      </c>
      <c r="J23" s="20">
        <f t="shared" si="1"/>
        <v>37.020000000000003</v>
      </c>
    </row>
    <row r="24" spans="1:10" ht="15" x14ac:dyDescent="0.25">
      <c r="A24" s="11" t="s">
        <v>138</v>
      </c>
      <c r="B24" s="12" t="s">
        <v>69</v>
      </c>
      <c r="C24" s="10" t="s">
        <v>70</v>
      </c>
      <c r="D24" s="105" t="s">
        <v>86</v>
      </c>
      <c r="E24" s="13" t="s">
        <v>71</v>
      </c>
      <c r="F24" s="8">
        <v>1</v>
      </c>
      <c r="G24" s="22">
        <v>10</v>
      </c>
      <c r="H24" s="9" t="s">
        <v>0</v>
      </c>
      <c r="I24" s="20">
        <f t="shared" si="0"/>
        <v>12.34</v>
      </c>
      <c r="J24" s="20">
        <f t="shared" si="1"/>
        <v>12.34</v>
      </c>
    </row>
    <row r="25" spans="1:10" ht="15" x14ac:dyDescent="0.25">
      <c r="A25" s="11" t="s">
        <v>139</v>
      </c>
      <c r="B25" s="12" t="s">
        <v>69</v>
      </c>
      <c r="C25" s="10" t="s">
        <v>70</v>
      </c>
      <c r="D25" s="105" t="s">
        <v>87</v>
      </c>
      <c r="E25" s="13" t="s">
        <v>117</v>
      </c>
      <c r="F25" s="8">
        <v>15</v>
      </c>
      <c r="G25" s="22">
        <v>19</v>
      </c>
      <c r="H25" s="9" t="s">
        <v>0</v>
      </c>
      <c r="I25" s="20">
        <f t="shared" si="0"/>
        <v>23.44</v>
      </c>
      <c r="J25" s="20">
        <f t="shared" si="1"/>
        <v>351.6</v>
      </c>
    </row>
    <row r="26" spans="1:10" ht="15" x14ac:dyDescent="0.25">
      <c r="A26" s="11" t="s">
        <v>140</v>
      </c>
      <c r="B26" s="12" t="s">
        <v>69</v>
      </c>
      <c r="C26" s="10" t="s">
        <v>70</v>
      </c>
      <c r="D26" s="105" t="s">
        <v>88</v>
      </c>
      <c r="E26" s="13" t="s">
        <v>71</v>
      </c>
      <c r="F26" s="8">
        <v>2</v>
      </c>
      <c r="G26" s="22">
        <v>25</v>
      </c>
      <c r="H26" s="9" t="s">
        <v>0</v>
      </c>
      <c r="I26" s="20">
        <f t="shared" si="0"/>
        <v>30.85</v>
      </c>
      <c r="J26" s="20">
        <f t="shared" si="1"/>
        <v>61.7</v>
      </c>
    </row>
    <row r="27" spans="1:10" ht="15" x14ac:dyDescent="0.25">
      <c r="A27" s="11" t="s">
        <v>141</v>
      </c>
      <c r="B27" s="12" t="s">
        <v>69</v>
      </c>
      <c r="C27" s="10" t="s">
        <v>70</v>
      </c>
      <c r="D27" s="105" t="s">
        <v>89</v>
      </c>
      <c r="E27" s="13" t="s">
        <v>117</v>
      </c>
      <c r="F27" s="8">
        <v>7.5</v>
      </c>
      <c r="G27" s="22">
        <v>31</v>
      </c>
      <c r="H27" s="9" t="s">
        <v>0</v>
      </c>
      <c r="I27" s="20">
        <f t="shared" si="0"/>
        <v>38.25</v>
      </c>
      <c r="J27" s="20">
        <f t="shared" si="1"/>
        <v>286.875</v>
      </c>
    </row>
    <row r="28" spans="1:10" ht="15" x14ac:dyDescent="0.25">
      <c r="A28" s="11" t="s">
        <v>154</v>
      </c>
      <c r="B28" s="12" t="s">
        <v>69</v>
      </c>
      <c r="C28" s="10" t="s">
        <v>70</v>
      </c>
      <c r="D28" s="105" t="s">
        <v>90</v>
      </c>
      <c r="E28" s="13" t="s">
        <v>71</v>
      </c>
      <c r="F28" s="8">
        <v>3</v>
      </c>
      <c r="G28" s="22">
        <v>15</v>
      </c>
      <c r="H28" s="9" t="s">
        <v>0</v>
      </c>
      <c r="I28" s="20">
        <f t="shared" si="0"/>
        <v>18.510000000000002</v>
      </c>
      <c r="J28" s="20">
        <f t="shared" si="1"/>
        <v>55.53</v>
      </c>
    </row>
    <row r="29" spans="1:10" ht="15" x14ac:dyDescent="0.25">
      <c r="A29" s="11" t="s">
        <v>142</v>
      </c>
      <c r="B29" s="12" t="s">
        <v>69</v>
      </c>
      <c r="C29" s="10" t="s">
        <v>70</v>
      </c>
      <c r="D29" s="105" t="s">
        <v>91</v>
      </c>
      <c r="E29" s="13" t="s">
        <v>71</v>
      </c>
      <c r="F29" s="8">
        <v>1</v>
      </c>
      <c r="G29" s="22">
        <v>30</v>
      </c>
      <c r="H29" s="9" t="s">
        <v>0</v>
      </c>
      <c r="I29" s="20">
        <f t="shared" si="0"/>
        <v>37.020000000000003</v>
      </c>
      <c r="J29" s="20">
        <f t="shared" si="1"/>
        <v>37.020000000000003</v>
      </c>
    </row>
    <row r="30" spans="1:10" ht="30" x14ac:dyDescent="0.25">
      <c r="A30" s="11" t="s">
        <v>143</v>
      </c>
      <c r="B30" s="12" t="s">
        <v>69</v>
      </c>
      <c r="C30" s="10" t="s">
        <v>70</v>
      </c>
      <c r="D30" s="106" t="s">
        <v>93</v>
      </c>
      <c r="E30" s="13" t="s">
        <v>71</v>
      </c>
      <c r="F30" s="8">
        <v>1</v>
      </c>
      <c r="G30" s="22">
        <v>40000</v>
      </c>
      <c r="H30" s="9" t="s">
        <v>0</v>
      </c>
      <c r="I30" s="20">
        <f t="shared" si="0"/>
        <v>49356</v>
      </c>
      <c r="J30" s="20">
        <f t="shared" si="1"/>
        <v>49356</v>
      </c>
    </row>
    <row r="31" spans="1:10" ht="15" x14ac:dyDescent="0.25">
      <c r="A31" s="11" t="s">
        <v>146</v>
      </c>
      <c r="B31" s="12" t="s">
        <v>69</v>
      </c>
      <c r="C31" s="10" t="s">
        <v>70</v>
      </c>
      <c r="D31" s="105" t="s">
        <v>94</v>
      </c>
      <c r="E31" s="13" t="s">
        <v>71</v>
      </c>
      <c r="F31" s="8">
        <v>1</v>
      </c>
      <c r="G31" s="22">
        <v>250</v>
      </c>
      <c r="H31" s="9" t="s">
        <v>0</v>
      </c>
      <c r="I31" s="20">
        <f t="shared" si="0"/>
        <v>308.48</v>
      </c>
      <c r="J31" s="20">
        <f t="shared" si="1"/>
        <v>308.48</v>
      </c>
    </row>
    <row r="32" spans="1:10" ht="15" x14ac:dyDescent="0.25">
      <c r="A32" s="11" t="s">
        <v>147</v>
      </c>
      <c r="B32" s="12" t="s">
        <v>69</v>
      </c>
      <c r="C32" s="10" t="s">
        <v>70</v>
      </c>
      <c r="D32" s="105" t="s">
        <v>95</v>
      </c>
      <c r="E32" s="13" t="s">
        <v>117</v>
      </c>
      <c r="F32" s="8">
        <v>40</v>
      </c>
      <c r="G32" s="22">
        <v>95</v>
      </c>
      <c r="H32" s="9" t="s">
        <v>0</v>
      </c>
      <c r="I32" s="20">
        <f t="shared" si="0"/>
        <v>117.22</v>
      </c>
      <c r="J32" s="20">
        <f t="shared" si="1"/>
        <v>4688.8</v>
      </c>
    </row>
    <row r="33" spans="1:10" ht="15" x14ac:dyDescent="0.25">
      <c r="A33" s="11" t="s">
        <v>148</v>
      </c>
      <c r="B33" s="12" t="s">
        <v>69</v>
      </c>
      <c r="C33" s="10" t="s">
        <v>70</v>
      </c>
      <c r="D33" s="105" t="s">
        <v>96</v>
      </c>
      <c r="E33" s="13" t="s">
        <v>71</v>
      </c>
      <c r="F33" s="8">
        <v>2</v>
      </c>
      <c r="G33" s="22">
        <v>60</v>
      </c>
      <c r="H33" s="9" t="s">
        <v>0</v>
      </c>
      <c r="I33" s="20">
        <f t="shared" si="0"/>
        <v>74.03</v>
      </c>
      <c r="J33" s="20">
        <f t="shared" si="1"/>
        <v>148.06</v>
      </c>
    </row>
    <row r="34" spans="1:10" ht="15" x14ac:dyDescent="0.25">
      <c r="A34" s="11" t="s">
        <v>149</v>
      </c>
      <c r="B34" s="12" t="s">
        <v>69</v>
      </c>
      <c r="C34" s="10" t="s">
        <v>70</v>
      </c>
      <c r="D34" s="105" t="s">
        <v>97</v>
      </c>
      <c r="E34" s="13" t="s">
        <v>71</v>
      </c>
      <c r="F34" s="8">
        <v>4</v>
      </c>
      <c r="G34" s="22">
        <v>80</v>
      </c>
      <c r="H34" s="9" t="s">
        <v>0</v>
      </c>
      <c r="I34" s="20">
        <f t="shared" si="0"/>
        <v>98.71</v>
      </c>
      <c r="J34" s="20">
        <f t="shared" si="1"/>
        <v>394.84</v>
      </c>
    </row>
    <row r="35" spans="1:10" ht="15" x14ac:dyDescent="0.25">
      <c r="A35" s="11" t="s">
        <v>150</v>
      </c>
      <c r="B35" s="12" t="s">
        <v>69</v>
      </c>
      <c r="C35" s="10" t="s">
        <v>70</v>
      </c>
      <c r="D35" s="105" t="s">
        <v>98</v>
      </c>
      <c r="E35" s="13" t="s">
        <v>71</v>
      </c>
      <c r="F35" s="8">
        <v>2</v>
      </c>
      <c r="G35" s="22">
        <v>35</v>
      </c>
      <c r="H35" s="9" t="s">
        <v>0</v>
      </c>
      <c r="I35" s="20">
        <f t="shared" si="0"/>
        <v>43.19</v>
      </c>
      <c r="J35" s="20">
        <f t="shared" si="1"/>
        <v>86.38</v>
      </c>
    </row>
    <row r="36" spans="1:10" ht="15" x14ac:dyDescent="0.25">
      <c r="A36" s="11" t="s">
        <v>151</v>
      </c>
      <c r="B36" s="12" t="s">
        <v>69</v>
      </c>
      <c r="C36" s="10" t="s">
        <v>70</v>
      </c>
      <c r="D36" s="105" t="s">
        <v>99</v>
      </c>
      <c r="E36" s="13" t="s">
        <v>71</v>
      </c>
      <c r="F36" s="8">
        <v>3</v>
      </c>
      <c r="G36" s="22">
        <v>50</v>
      </c>
      <c r="H36" s="9" t="s">
        <v>0</v>
      </c>
      <c r="I36" s="20">
        <f t="shared" si="0"/>
        <v>61.7</v>
      </c>
      <c r="J36" s="20">
        <f t="shared" si="1"/>
        <v>185.10000000000002</v>
      </c>
    </row>
    <row r="37" spans="1:10" ht="15" x14ac:dyDescent="0.25">
      <c r="A37" s="11" t="s">
        <v>152</v>
      </c>
      <c r="B37" s="12" t="s">
        <v>69</v>
      </c>
      <c r="C37" s="10" t="s">
        <v>70</v>
      </c>
      <c r="D37" s="105" t="s">
        <v>100</v>
      </c>
      <c r="E37" s="13" t="s">
        <v>117</v>
      </c>
      <c r="F37" s="8">
        <v>20</v>
      </c>
      <c r="G37" s="22">
        <v>85</v>
      </c>
      <c r="H37" s="9" t="s">
        <v>0</v>
      </c>
      <c r="I37" s="20">
        <f t="shared" si="0"/>
        <v>104.88</v>
      </c>
      <c r="J37" s="20">
        <f t="shared" si="1"/>
        <v>2097.6</v>
      </c>
    </row>
    <row r="38" spans="1:10" ht="15" x14ac:dyDescent="0.25">
      <c r="A38" s="11" t="s">
        <v>153</v>
      </c>
      <c r="B38" s="12" t="s">
        <v>69</v>
      </c>
      <c r="C38" s="10" t="s">
        <v>70</v>
      </c>
      <c r="D38" s="105" t="s">
        <v>101</v>
      </c>
      <c r="E38" s="13" t="s">
        <v>117</v>
      </c>
      <c r="F38" s="8">
        <v>20</v>
      </c>
      <c r="G38" s="22">
        <v>85</v>
      </c>
      <c r="H38" s="9" t="s">
        <v>0</v>
      </c>
      <c r="I38" s="20">
        <f t="shared" si="0"/>
        <v>104.88</v>
      </c>
      <c r="J38" s="20">
        <f t="shared" si="1"/>
        <v>2097.6</v>
      </c>
    </row>
    <row r="39" spans="1:10" ht="15" x14ac:dyDescent="0.25">
      <c r="A39" s="11" t="s">
        <v>155</v>
      </c>
      <c r="B39" s="12" t="s">
        <v>69</v>
      </c>
      <c r="C39" s="10" t="s">
        <v>70</v>
      </c>
      <c r="D39" s="105" t="s">
        <v>102</v>
      </c>
      <c r="E39" s="13" t="s">
        <v>117</v>
      </c>
      <c r="F39" s="8">
        <v>20</v>
      </c>
      <c r="G39" s="22">
        <v>85</v>
      </c>
      <c r="H39" s="9" t="s">
        <v>0</v>
      </c>
      <c r="I39" s="20">
        <f t="shared" si="0"/>
        <v>104.88</v>
      </c>
      <c r="J39" s="20">
        <f t="shared" si="1"/>
        <v>2097.6</v>
      </c>
    </row>
    <row r="40" spans="1:10" ht="15" x14ac:dyDescent="0.25">
      <c r="A40" s="11" t="s">
        <v>144</v>
      </c>
      <c r="B40" s="12" t="s">
        <v>69</v>
      </c>
      <c r="C40" s="10" t="s">
        <v>70</v>
      </c>
      <c r="D40" s="105" t="s">
        <v>103</v>
      </c>
      <c r="E40" s="13" t="s">
        <v>117</v>
      </c>
      <c r="F40" s="107">
        <v>20</v>
      </c>
      <c r="G40" s="22">
        <v>85</v>
      </c>
      <c r="H40" s="9" t="s">
        <v>0</v>
      </c>
      <c r="I40" s="20">
        <f t="shared" si="0"/>
        <v>104.88</v>
      </c>
      <c r="J40" s="20">
        <f t="shared" si="1"/>
        <v>2097.6</v>
      </c>
    </row>
    <row r="41" spans="1:10" ht="15" x14ac:dyDescent="0.25">
      <c r="A41" s="11" t="s">
        <v>156</v>
      </c>
      <c r="B41" s="12" t="s">
        <v>69</v>
      </c>
      <c r="C41" s="10" t="s">
        <v>70</v>
      </c>
      <c r="D41" s="105" t="s">
        <v>118</v>
      </c>
      <c r="E41" s="13" t="s">
        <v>71</v>
      </c>
      <c r="F41" s="107">
        <v>1</v>
      </c>
      <c r="G41" s="22">
        <v>20000</v>
      </c>
      <c r="H41" s="9" t="s">
        <v>0</v>
      </c>
      <c r="I41" s="20">
        <f t="shared" si="0"/>
        <v>24678</v>
      </c>
      <c r="J41" s="20">
        <f t="shared" si="1"/>
        <v>24678</v>
      </c>
    </row>
    <row r="42" spans="1:10" ht="15" x14ac:dyDescent="0.25">
      <c r="A42" s="11" t="s">
        <v>157</v>
      </c>
      <c r="B42" s="12" t="s">
        <v>69</v>
      </c>
      <c r="C42" s="10" t="s">
        <v>70</v>
      </c>
      <c r="D42" s="105" t="s">
        <v>104</v>
      </c>
      <c r="E42" s="13" t="s">
        <v>71</v>
      </c>
      <c r="F42" s="107">
        <v>1</v>
      </c>
      <c r="G42" s="22">
        <v>1200</v>
      </c>
      <c r="H42" s="9" t="s">
        <v>0</v>
      </c>
      <c r="I42" s="20">
        <f t="shared" si="0"/>
        <v>1480.68</v>
      </c>
      <c r="J42" s="20">
        <f t="shared" si="1"/>
        <v>1480.68</v>
      </c>
    </row>
    <row r="43" spans="1:10" ht="15" x14ac:dyDescent="0.25">
      <c r="A43" s="11" t="s">
        <v>158</v>
      </c>
      <c r="B43" s="12" t="s">
        <v>69</v>
      </c>
      <c r="C43" s="10" t="s">
        <v>70</v>
      </c>
      <c r="D43" s="105" t="s">
        <v>105</v>
      </c>
      <c r="E43" s="13" t="s">
        <v>71</v>
      </c>
      <c r="F43" s="107">
        <v>1</v>
      </c>
      <c r="G43" s="22">
        <v>1600</v>
      </c>
      <c r="H43" s="9" t="s">
        <v>0</v>
      </c>
      <c r="I43" s="20">
        <f t="shared" si="0"/>
        <v>1974.24</v>
      </c>
      <c r="J43" s="20">
        <f t="shared" si="1"/>
        <v>1974.24</v>
      </c>
    </row>
    <row r="44" spans="1:10" ht="15" x14ac:dyDescent="0.25">
      <c r="A44" s="11" t="s">
        <v>159</v>
      </c>
      <c r="B44" s="12" t="s">
        <v>69</v>
      </c>
      <c r="C44" s="10" t="s">
        <v>70</v>
      </c>
      <c r="D44" s="105" t="s">
        <v>106</v>
      </c>
      <c r="E44" s="13" t="s">
        <v>71</v>
      </c>
      <c r="F44" s="107">
        <v>1</v>
      </c>
      <c r="G44" s="22">
        <v>1800</v>
      </c>
      <c r="H44" s="9" t="s">
        <v>0</v>
      </c>
      <c r="I44" s="20">
        <f t="shared" si="0"/>
        <v>2221.02</v>
      </c>
      <c r="J44" s="20">
        <f t="shared" si="1"/>
        <v>2221.02</v>
      </c>
    </row>
    <row r="45" spans="1:10" ht="15" x14ac:dyDescent="0.25">
      <c r="A45" s="11" t="s">
        <v>160</v>
      </c>
      <c r="B45" s="12" t="s">
        <v>69</v>
      </c>
      <c r="C45" s="10" t="s">
        <v>70</v>
      </c>
      <c r="D45" s="105" t="s">
        <v>107</v>
      </c>
      <c r="E45" s="13" t="s">
        <v>71</v>
      </c>
      <c r="F45" s="107">
        <v>1</v>
      </c>
      <c r="G45" s="22">
        <v>500</v>
      </c>
      <c r="H45" s="9" t="s">
        <v>0</v>
      </c>
      <c r="I45" s="20">
        <f t="shared" si="0"/>
        <v>616.95000000000005</v>
      </c>
      <c r="J45" s="20">
        <f t="shared" si="1"/>
        <v>616.95000000000005</v>
      </c>
    </row>
    <row r="46" spans="1:10" ht="15" x14ac:dyDescent="0.25">
      <c r="A46" s="11" t="s">
        <v>161</v>
      </c>
      <c r="B46" s="12" t="s">
        <v>69</v>
      </c>
      <c r="C46" s="10" t="s">
        <v>70</v>
      </c>
      <c r="D46" s="105" t="s">
        <v>108</v>
      </c>
      <c r="E46" s="13" t="s">
        <v>71</v>
      </c>
      <c r="F46" s="107">
        <v>3</v>
      </c>
      <c r="G46" s="22">
        <v>250</v>
      </c>
      <c r="H46" s="9" t="s">
        <v>0</v>
      </c>
      <c r="I46" s="20">
        <f t="shared" si="0"/>
        <v>308.48</v>
      </c>
      <c r="J46" s="20">
        <f t="shared" si="1"/>
        <v>925.44</v>
      </c>
    </row>
    <row r="47" spans="1:10" ht="15" x14ac:dyDescent="0.25">
      <c r="A47" s="11" t="s">
        <v>162</v>
      </c>
      <c r="B47" s="12" t="s">
        <v>69</v>
      </c>
      <c r="C47" s="10" t="s">
        <v>70</v>
      </c>
      <c r="D47" s="105" t="s">
        <v>109</v>
      </c>
      <c r="E47" s="13" t="s">
        <v>71</v>
      </c>
      <c r="F47" s="107">
        <v>1</v>
      </c>
      <c r="G47" s="22">
        <v>1500</v>
      </c>
      <c r="H47" s="9" t="s">
        <v>0</v>
      </c>
      <c r="I47" s="20">
        <f t="shared" si="0"/>
        <v>1850.85</v>
      </c>
      <c r="J47" s="20">
        <f t="shared" si="1"/>
        <v>1850.85</v>
      </c>
    </row>
    <row r="48" spans="1:10" ht="15" x14ac:dyDescent="0.25">
      <c r="A48" s="11" t="s">
        <v>163</v>
      </c>
      <c r="B48" s="12" t="s">
        <v>69</v>
      </c>
      <c r="C48" s="10" t="s">
        <v>70</v>
      </c>
      <c r="D48" s="105" t="s">
        <v>110</v>
      </c>
      <c r="E48" s="13" t="s">
        <v>71</v>
      </c>
      <c r="F48" s="107">
        <v>3</v>
      </c>
      <c r="G48" s="22">
        <v>100</v>
      </c>
      <c r="H48" s="9" t="s">
        <v>0</v>
      </c>
      <c r="I48" s="20">
        <f t="shared" si="0"/>
        <v>123.39</v>
      </c>
      <c r="J48" s="20">
        <f t="shared" si="1"/>
        <v>370.17</v>
      </c>
    </row>
    <row r="49" spans="1:10" ht="15" x14ac:dyDescent="0.25">
      <c r="A49" s="11" t="s">
        <v>164</v>
      </c>
      <c r="B49" s="12" t="s">
        <v>69</v>
      </c>
      <c r="C49" s="10" t="s">
        <v>70</v>
      </c>
      <c r="D49" s="105" t="s">
        <v>111</v>
      </c>
      <c r="E49" s="13" t="s">
        <v>71</v>
      </c>
      <c r="F49" s="107">
        <v>3</v>
      </c>
      <c r="G49" s="22">
        <v>70</v>
      </c>
      <c r="H49" s="9" t="s">
        <v>0</v>
      </c>
      <c r="I49" s="20">
        <f t="shared" si="0"/>
        <v>86.37</v>
      </c>
      <c r="J49" s="20">
        <f t="shared" si="1"/>
        <v>259.11</v>
      </c>
    </row>
    <row r="50" spans="1:10" ht="15" x14ac:dyDescent="0.25">
      <c r="A50" s="11" t="s">
        <v>145</v>
      </c>
      <c r="B50" s="12" t="s">
        <v>69</v>
      </c>
      <c r="C50" s="10" t="s">
        <v>70</v>
      </c>
      <c r="D50" s="105" t="s">
        <v>112</v>
      </c>
      <c r="E50" s="13" t="s">
        <v>71</v>
      </c>
      <c r="F50" s="107">
        <v>1</v>
      </c>
      <c r="G50" s="22">
        <v>20</v>
      </c>
      <c r="H50" s="9" t="s">
        <v>0</v>
      </c>
      <c r="I50" s="20">
        <f t="shared" si="0"/>
        <v>24.68</v>
      </c>
      <c r="J50" s="20">
        <f t="shared" si="1"/>
        <v>24.68</v>
      </c>
    </row>
    <row r="51" spans="1:10" ht="15" x14ac:dyDescent="0.25">
      <c r="A51" s="11" t="s">
        <v>165</v>
      </c>
      <c r="B51" s="12" t="s">
        <v>69</v>
      </c>
      <c r="C51" s="10" t="s">
        <v>70</v>
      </c>
      <c r="D51" s="105" t="s">
        <v>113</v>
      </c>
      <c r="E51" s="13" t="s">
        <v>71</v>
      </c>
      <c r="F51" s="107">
        <v>1</v>
      </c>
      <c r="G51" s="22">
        <v>21</v>
      </c>
      <c r="H51" s="9" t="s">
        <v>0</v>
      </c>
      <c r="I51" s="20">
        <f t="shared" si="0"/>
        <v>25.91</v>
      </c>
      <c r="J51" s="20">
        <f t="shared" si="1"/>
        <v>25.91</v>
      </c>
    </row>
    <row r="52" spans="1:10" ht="30" x14ac:dyDescent="0.25">
      <c r="A52" s="11" t="s">
        <v>166</v>
      </c>
      <c r="B52" s="12" t="s">
        <v>69</v>
      </c>
      <c r="C52" s="10" t="s">
        <v>70</v>
      </c>
      <c r="D52" s="106" t="s">
        <v>114</v>
      </c>
      <c r="E52" s="13" t="s">
        <v>71</v>
      </c>
      <c r="F52" s="107">
        <v>1</v>
      </c>
      <c r="G52" s="22">
        <v>100</v>
      </c>
      <c r="H52" s="9" t="s">
        <v>0</v>
      </c>
      <c r="I52" s="20">
        <f t="shared" si="0"/>
        <v>123.39</v>
      </c>
      <c r="J52" s="20">
        <f t="shared" si="1"/>
        <v>123.39</v>
      </c>
    </row>
    <row r="53" spans="1:10" ht="15" x14ac:dyDescent="0.25">
      <c r="A53" s="11" t="s">
        <v>167</v>
      </c>
      <c r="B53" s="12" t="s">
        <v>69</v>
      </c>
      <c r="C53" s="10" t="s">
        <v>70</v>
      </c>
      <c r="D53" s="105" t="s">
        <v>115</v>
      </c>
      <c r="E53" s="13" t="s">
        <v>71</v>
      </c>
      <c r="F53" s="107">
        <v>5</v>
      </c>
      <c r="G53" s="22">
        <v>130</v>
      </c>
      <c r="H53" s="9" t="s">
        <v>0</v>
      </c>
      <c r="I53" s="20">
        <f t="shared" si="0"/>
        <v>160.41</v>
      </c>
      <c r="J53" s="20">
        <f t="shared" si="1"/>
        <v>802.05</v>
      </c>
    </row>
    <row r="54" spans="1:10" ht="15" x14ac:dyDescent="0.25">
      <c r="A54" s="11" t="s">
        <v>168</v>
      </c>
      <c r="B54" s="12" t="s">
        <v>69</v>
      </c>
      <c r="C54" s="10" t="s">
        <v>70</v>
      </c>
      <c r="D54" s="105" t="s">
        <v>92</v>
      </c>
      <c r="E54" s="13" t="s">
        <v>71</v>
      </c>
      <c r="F54" s="8">
        <v>1</v>
      </c>
      <c r="G54" s="22">
        <v>50</v>
      </c>
      <c r="H54" s="9" t="s">
        <v>0</v>
      </c>
      <c r="I54" s="20">
        <f t="shared" ref="I54" si="2">ROUND(G54*(1+$K$4),2)</f>
        <v>61.7</v>
      </c>
      <c r="J54" s="20">
        <f t="shared" ref="J54" si="3">F54*I54</f>
        <v>61.7</v>
      </c>
    </row>
    <row r="55" spans="1:10" ht="15" x14ac:dyDescent="0.25">
      <c r="A55" s="11" t="s">
        <v>169</v>
      </c>
      <c r="B55" s="12" t="s">
        <v>69</v>
      </c>
      <c r="C55" s="10" t="s">
        <v>70</v>
      </c>
      <c r="D55" s="105" t="s">
        <v>116</v>
      </c>
      <c r="E55" s="13" t="s">
        <v>71</v>
      </c>
      <c r="F55" s="107">
        <v>4</v>
      </c>
      <c r="G55" s="22">
        <v>170</v>
      </c>
      <c r="H55" s="9" t="s">
        <v>0</v>
      </c>
      <c r="I55" s="20">
        <f>ROUND(G55*(1+$K$4),2)</f>
        <v>209.76</v>
      </c>
      <c r="J55" s="20">
        <f t="shared" si="1"/>
        <v>839.04</v>
      </c>
    </row>
    <row r="60" spans="1:10" ht="12.75" x14ac:dyDescent="0.2">
      <c r="H60" s="111" t="s">
        <v>123</v>
      </c>
      <c r="I60" s="111"/>
      <c r="J60" s="111"/>
    </row>
    <row r="61" spans="1:10" ht="12.75" x14ac:dyDescent="0.2">
      <c r="H61" s="111" t="s">
        <v>124</v>
      </c>
      <c r="I61" s="111"/>
      <c r="J61" s="111"/>
    </row>
    <row r="62" spans="1:10" ht="12.75" x14ac:dyDescent="0.2">
      <c r="H62" s="112" t="s">
        <v>125</v>
      </c>
      <c r="I62" s="112"/>
      <c r="J62" s="112"/>
    </row>
  </sheetData>
  <mergeCells count="6">
    <mergeCell ref="H60:J60"/>
    <mergeCell ref="H61:J61"/>
    <mergeCell ref="H62:J62"/>
    <mergeCell ref="A5:I5"/>
    <mergeCell ref="A6:B6"/>
    <mergeCell ref="A9:B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30" zoomScaleNormal="130" workbookViewId="0">
      <selection activeCell="H25" sqref="H25"/>
    </sheetView>
  </sheetViews>
  <sheetFormatPr defaultRowHeight="15" x14ac:dyDescent="0.25"/>
  <cols>
    <col min="1" max="1" width="4.42578125" bestFit="1" customWidth="1"/>
    <col min="2" max="2" width="25.140625" customWidth="1"/>
    <col min="3" max="3" width="16.42578125" style="26" customWidth="1"/>
    <col min="4" max="4" width="9.85546875" style="26" customWidth="1"/>
    <col min="5" max="5" width="10.28515625" style="26" bestFit="1" customWidth="1"/>
  </cols>
  <sheetData>
    <row r="1" spans="1:5" ht="24.2" customHeight="1" x14ac:dyDescent="0.25">
      <c r="A1" s="38" t="s">
        <v>30</v>
      </c>
      <c r="B1" s="38" t="s">
        <v>31</v>
      </c>
      <c r="C1" s="38"/>
      <c r="D1" s="45" t="s">
        <v>21</v>
      </c>
      <c r="E1" s="38" t="s">
        <v>170</v>
      </c>
    </row>
    <row r="2" spans="1:5" ht="9.75" customHeight="1" x14ac:dyDescent="0.25">
      <c r="A2" s="37" t="s">
        <v>28</v>
      </c>
      <c r="B2" s="37" t="str">
        <f>ORÇAMENTO!C6</f>
        <v>Serviços Iniciais                                                                                                                   -</v>
      </c>
      <c r="C2" s="104">
        <f>VLOOKUP(B2,ORÇAMENTO!$C$6:$J$8,8,FALSE)</f>
        <v>694.08</v>
      </c>
      <c r="D2" s="25" t="s">
        <v>22</v>
      </c>
      <c r="E2" s="23" t="s">
        <v>23</v>
      </c>
    </row>
    <row r="3" spans="1:5" ht="9.75" customHeight="1" x14ac:dyDescent="0.25">
      <c r="A3" s="36" t="s">
        <v>1</v>
      </c>
      <c r="B3" s="36" t="str">
        <f>ORÇAMENTO!D7</f>
        <v>Mobilização- Canteiro de Obras</v>
      </c>
      <c r="C3" s="102">
        <f>VLOOKUP(B3,ORÇAMENTO!$D$7:$J$8,7,FALSE)</f>
        <v>694.08</v>
      </c>
      <c r="D3" s="25" t="s">
        <v>22</v>
      </c>
      <c r="E3" s="23" t="s">
        <v>23</v>
      </c>
    </row>
    <row r="4" spans="1:5" ht="11.25" customHeight="1" x14ac:dyDescent="0.25">
      <c r="A4" s="120"/>
      <c r="B4" s="120"/>
      <c r="C4" s="121"/>
      <c r="D4" s="25"/>
      <c r="E4" s="24"/>
    </row>
    <row r="5" spans="1:5" ht="11.25" customHeight="1" x14ac:dyDescent="0.25">
      <c r="A5" s="37" t="s">
        <v>29</v>
      </c>
      <c r="B5" s="37" t="str">
        <f>ORÇAMENTO!C9</f>
        <v>Instalações Elétricas</v>
      </c>
      <c r="C5" s="103">
        <v>111446.93</v>
      </c>
      <c r="D5" s="25" t="s">
        <v>22</v>
      </c>
      <c r="E5" s="23" t="s">
        <v>23</v>
      </c>
    </row>
    <row r="6" spans="1:5" ht="12.75" customHeight="1" x14ac:dyDescent="0.25">
      <c r="A6" s="36" t="s">
        <v>6</v>
      </c>
      <c r="B6" s="36" t="str">
        <f>ORÇAMENTO!D10</f>
        <v>Padrão de Entrada</v>
      </c>
      <c r="C6" s="110">
        <v>111446.93</v>
      </c>
      <c r="D6" s="25" t="s">
        <v>22</v>
      </c>
      <c r="E6" s="23" t="s">
        <v>23</v>
      </c>
    </row>
    <row r="7" spans="1:5" ht="9" customHeight="1" x14ac:dyDescent="0.25">
      <c r="A7" s="124"/>
      <c r="B7" s="124"/>
      <c r="C7" s="125"/>
      <c r="D7" s="25"/>
      <c r="E7" s="24"/>
    </row>
    <row r="8" spans="1:5" ht="9" customHeight="1" x14ac:dyDescent="0.25">
      <c r="A8" s="122">
        <f>ORÇAMENTO!J5</f>
        <v>111446.92500000005</v>
      </c>
      <c r="B8" s="122"/>
      <c r="C8" s="40" t="s">
        <v>32</v>
      </c>
      <c r="D8" s="25" t="s">
        <v>25</v>
      </c>
      <c r="E8" s="42">
        <v>1</v>
      </c>
    </row>
    <row r="9" spans="1:5" ht="9" customHeight="1" x14ac:dyDescent="0.25">
      <c r="A9" s="122" t="s">
        <v>24</v>
      </c>
      <c r="B9" s="123"/>
      <c r="C9" s="39"/>
      <c r="D9" s="41" t="s">
        <v>26</v>
      </c>
      <c r="E9" s="44">
        <v>111446.93</v>
      </c>
    </row>
    <row r="10" spans="1:5" ht="9" customHeight="1" x14ac:dyDescent="0.25">
      <c r="A10" s="122" t="s">
        <v>24</v>
      </c>
      <c r="B10" s="123"/>
      <c r="C10" s="118" t="s">
        <v>27</v>
      </c>
      <c r="D10" s="25" t="s">
        <v>25</v>
      </c>
      <c r="E10" s="43">
        <f>E8</f>
        <v>1</v>
      </c>
    </row>
    <row r="11" spans="1:5" ht="9" customHeight="1" x14ac:dyDescent="0.25">
      <c r="A11" s="122" t="s">
        <v>24</v>
      </c>
      <c r="B11" s="123"/>
      <c r="C11" s="119"/>
      <c r="D11" s="41" t="s">
        <v>26</v>
      </c>
      <c r="E11" s="44">
        <f>E9</f>
        <v>111446.93</v>
      </c>
    </row>
    <row r="15" spans="1:5" x14ac:dyDescent="0.25">
      <c r="E15" s="108" t="s">
        <v>123</v>
      </c>
    </row>
    <row r="16" spans="1:5" x14ac:dyDescent="0.25">
      <c r="E16" s="108" t="s">
        <v>124</v>
      </c>
    </row>
    <row r="17" spans="5:5" x14ac:dyDescent="0.25">
      <c r="E17" s="109" t="s">
        <v>125</v>
      </c>
    </row>
  </sheetData>
  <mergeCells count="4">
    <mergeCell ref="C10:C11"/>
    <mergeCell ref="A4:C4"/>
    <mergeCell ref="A8:B11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49"/>
  <sheetViews>
    <sheetView showGridLines="0" topLeftCell="A13" workbookViewId="0">
      <selection activeCell="H31" sqref="H31"/>
    </sheetView>
  </sheetViews>
  <sheetFormatPr defaultColWidth="11.5703125" defaultRowHeight="15" x14ac:dyDescent="0.25"/>
  <cols>
    <col min="1" max="1" width="9.140625" style="46" customWidth="1"/>
    <col min="2" max="2" width="44.85546875" style="46" customWidth="1"/>
    <col min="3" max="3" width="12.28515625" style="49" customWidth="1"/>
    <col min="4" max="4" width="1.85546875" style="49" hidden="1" customWidth="1"/>
    <col min="5" max="5" width="8.85546875" style="50" hidden="1" customWidth="1"/>
    <col min="6" max="6" width="1.85546875" style="46" hidden="1" customWidth="1"/>
    <col min="7" max="8" width="15.7109375" style="51" customWidth="1"/>
    <col min="9" max="9" width="15.42578125" style="51" customWidth="1"/>
    <col min="10" max="10" width="0.140625" style="46" customWidth="1"/>
    <col min="11" max="254" width="9.140625" style="47" customWidth="1"/>
    <col min="255" max="255" width="42.85546875" style="47" customWidth="1"/>
    <col min="256" max="256" width="11.5703125" style="47"/>
    <col min="257" max="257" width="9.140625" style="47" customWidth="1"/>
    <col min="258" max="258" width="44.85546875" style="47" customWidth="1"/>
    <col min="259" max="259" width="12.28515625" style="47" customWidth="1"/>
    <col min="260" max="262" width="0" style="47" hidden="1" customWidth="1"/>
    <col min="263" max="264" width="15.7109375" style="47" customWidth="1"/>
    <col min="265" max="265" width="15.42578125" style="47" customWidth="1"/>
    <col min="266" max="266" width="0.140625" style="47" customWidth="1"/>
    <col min="267" max="510" width="9.140625" style="47" customWidth="1"/>
    <col min="511" max="511" width="42.85546875" style="47" customWidth="1"/>
    <col min="512" max="512" width="11.5703125" style="47"/>
    <col min="513" max="513" width="9.140625" style="47" customWidth="1"/>
    <col min="514" max="514" width="44.85546875" style="47" customWidth="1"/>
    <col min="515" max="515" width="12.28515625" style="47" customWidth="1"/>
    <col min="516" max="518" width="0" style="47" hidden="1" customWidth="1"/>
    <col min="519" max="520" width="15.7109375" style="47" customWidth="1"/>
    <col min="521" max="521" width="15.42578125" style="47" customWidth="1"/>
    <col min="522" max="522" width="0.140625" style="47" customWidth="1"/>
    <col min="523" max="766" width="9.140625" style="47" customWidth="1"/>
    <col min="767" max="767" width="42.85546875" style="47" customWidth="1"/>
    <col min="768" max="768" width="11.5703125" style="47"/>
    <col min="769" max="769" width="9.140625" style="47" customWidth="1"/>
    <col min="770" max="770" width="44.85546875" style="47" customWidth="1"/>
    <col min="771" max="771" width="12.28515625" style="47" customWidth="1"/>
    <col min="772" max="774" width="0" style="47" hidden="1" customWidth="1"/>
    <col min="775" max="776" width="15.7109375" style="47" customWidth="1"/>
    <col min="777" max="777" width="15.42578125" style="47" customWidth="1"/>
    <col min="778" max="778" width="0.140625" style="47" customWidth="1"/>
    <col min="779" max="1022" width="9.140625" style="47" customWidth="1"/>
    <col min="1023" max="1023" width="42.85546875" style="47" customWidth="1"/>
    <col min="1024" max="1024" width="11.5703125" style="47"/>
    <col min="1025" max="1025" width="9.140625" style="47" customWidth="1"/>
    <col min="1026" max="1026" width="44.85546875" style="47" customWidth="1"/>
    <col min="1027" max="1027" width="12.28515625" style="47" customWidth="1"/>
    <col min="1028" max="1030" width="0" style="47" hidden="1" customWidth="1"/>
    <col min="1031" max="1032" width="15.7109375" style="47" customWidth="1"/>
    <col min="1033" max="1033" width="15.42578125" style="47" customWidth="1"/>
    <col min="1034" max="1034" width="0.140625" style="47" customWidth="1"/>
    <col min="1035" max="1278" width="9.140625" style="47" customWidth="1"/>
    <col min="1279" max="1279" width="42.85546875" style="47" customWidth="1"/>
    <col min="1280" max="1280" width="11.5703125" style="47"/>
    <col min="1281" max="1281" width="9.140625" style="47" customWidth="1"/>
    <col min="1282" max="1282" width="44.85546875" style="47" customWidth="1"/>
    <col min="1283" max="1283" width="12.28515625" style="47" customWidth="1"/>
    <col min="1284" max="1286" width="0" style="47" hidden="1" customWidth="1"/>
    <col min="1287" max="1288" width="15.7109375" style="47" customWidth="1"/>
    <col min="1289" max="1289" width="15.42578125" style="47" customWidth="1"/>
    <col min="1290" max="1290" width="0.140625" style="47" customWidth="1"/>
    <col min="1291" max="1534" width="9.140625" style="47" customWidth="1"/>
    <col min="1535" max="1535" width="42.85546875" style="47" customWidth="1"/>
    <col min="1536" max="1536" width="11.5703125" style="47"/>
    <col min="1537" max="1537" width="9.140625" style="47" customWidth="1"/>
    <col min="1538" max="1538" width="44.85546875" style="47" customWidth="1"/>
    <col min="1539" max="1539" width="12.28515625" style="47" customWidth="1"/>
    <col min="1540" max="1542" width="0" style="47" hidden="1" customWidth="1"/>
    <col min="1543" max="1544" width="15.7109375" style="47" customWidth="1"/>
    <col min="1545" max="1545" width="15.42578125" style="47" customWidth="1"/>
    <col min="1546" max="1546" width="0.140625" style="47" customWidth="1"/>
    <col min="1547" max="1790" width="9.140625" style="47" customWidth="1"/>
    <col min="1791" max="1791" width="42.85546875" style="47" customWidth="1"/>
    <col min="1792" max="1792" width="11.5703125" style="47"/>
    <col min="1793" max="1793" width="9.140625" style="47" customWidth="1"/>
    <col min="1794" max="1794" width="44.85546875" style="47" customWidth="1"/>
    <col min="1795" max="1795" width="12.28515625" style="47" customWidth="1"/>
    <col min="1796" max="1798" width="0" style="47" hidden="1" customWidth="1"/>
    <col min="1799" max="1800" width="15.7109375" style="47" customWidth="1"/>
    <col min="1801" max="1801" width="15.42578125" style="47" customWidth="1"/>
    <col min="1802" max="1802" width="0.140625" style="47" customWidth="1"/>
    <col min="1803" max="2046" width="9.140625" style="47" customWidth="1"/>
    <col min="2047" max="2047" width="42.85546875" style="47" customWidth="1"/>
    <col min="2048" max="2048" width="11.5703125" style="47"/>
    <col min="2049" max="2049" width="9.140625" style="47" customWidth="1"/>
    <col min="2050" max="2050" width="44.85546875" style="47" customWidth="1"/>
    <col min="2051" max="2051" width="12.28515625" style="47" customWidth="1"/>
    <col min="2052" max="2054" width="0" style="47" hidden="1" customWidth="1"/>
    <col min="2055" max="2056" width="15.7109375" style="47" customWidth="1"/>
    <col min="2057" max="2057" width="15.42578125" style="47" customWidth="1"/>
    <col min="2058" max="2058" width="0.140625" style="47" customWidth="1"/>
    <col min="2059" max="2302" width="9.140625" style="47" customWidth="1"/>
    <col min="2303" max="2303" width="42.85546875" style="47" customWidth="1"/>
    <col min="2304" max="2304" width="11.5703125" style="47"/>
    <col min="2305" max="2305" width="9.140625" style="47" customWidth="1"/>
    <col min="2306" max="2306" width="44.85546875" style="47" customWidth="1"/>
    <col min="2307" max="2307" width="12.28515625" style="47" customWidth="1"/>
    <col min="2308" max="2310" width="0" style="47" hidden="1" customWidth="1"/>
    <col min="2311" max="2312" width="15.7109375" style="47" customWidth="1"/>
    <col min="2313" max="2313" width="15.42578125" style="47" customWidth="1"/>
    <col min="2314" max="2314" width="0.140625" style="47" customWidth="1"/>
    <col min="2315" max="2558" width="9.140625" style="47" customWidth="1"/>
    <col min="2559" max="2559" width="42.85546875" style="47" customWidth="1"/>
    <col min="2560" max="2560" width="11.5703125" style="47"/>
    <col min="2561" max="2561" width="9.140625" style="47" customWidth="1"/>
    <col min="2562" max="2562" width="44.85546875" style="47" customWidth="1"/>
    <col min="2563" max="2563" width="12.28515625" style="47" customWidth="1"/>
    <col min="2564" max="2566" width="0" style="47" hidden="1" customWidth="1"/>
    <col min="2567" max="2568" width="15.7109375" style="47" customWidth="1"/>
    <col min="2569" max="2569" width="15.42578125" style="47" customWidth="1"/>
    <col min="2570" max="2570" width="0.140625" style="47" customWidth="1"/>
    <col min="2571" max="2814" width="9.140625" style="47" customWidth="1"/>
    <col min="2815" max="2815" width="42.85546875" style="47" customWidth="1"/>
    <col min="2816" max="2816" width="11.5703125" style="47"/>
    <col min="2817" max="2817" width="9.140625" style="47" customWidth="1"/>
    <col min="2818" max="2818" width="44.85546875" style="47" customWidth="1"/>
    <col min="2819" max="2819" width="12.28515625" style="47" customWidth="1"/>
    <col min="2820" max="2822" width="0" style="47" hidden="1" customWidth="1"/>
    <col min="2823" max="2824" width="15.7109375" style="47" customWidth="1"/>
    <col min="2825" max="2825" width="15.42578125" style="47" customWidth="1"/>
    <col min="2826" max="2826" width="0.140625" style="47" customWidth="1"/>
    <col min="2827" max="3070" width="9.140625" style="47" customWidth="1"/>
    <col min="3071" max="3071" width="42.85546875" style="47" customWidth="1"/>
    <col min="3072" max="3072" width="11.5703125" style="47"/>
    <col min="3073" max="3073" width="9.140625" style="47" customWidth="1"/>
    <col min="3074" max="3074" width="44.85546875" style="47" customWidth="1"/>
    <col min="3075" max="3075" width="12.28515625" style="47" customWidth="1"/>
    <col min="3076" max="3078" width="0" style="47" hidden="1" customWidth="1"/>
    <col min="3079" max="3080" width="15.7109375" style="47" customWidth="1"/>
    <col min="3081" max="3081" width="15.42578125" style="47" customWidth="1"/>
    <col min="3082" max="3082" width="0.140625" style="47" customWidth="1"/>
    <col min="3083" max="3326" width="9.140625" style="47" customWidth="1"/>
    <col min="3327" max="3327" width="42.85546875" style="47" customWidth="1"/>
    <col min="3328" max="3328" width="11.5703125" style="47"/>
    <col min="3329" max="3329" width="9.140625" style="47" customWidth="1"/>
    <col min="3330" max="3330" width="44.85546875" style="47" customWidth="1"/>
    <col min="3331" max="3331" width="12.28515625" style="47" customWidth="1"/>
    <col min="3332" max="3334" width="0" style="47" hidden="1" customWidth="1"/>
    <col min="3335" max="3336" width="15.7109375" style="47" customWidth="1"/>
    <col min="3337" max="3337" width="15.42578125" style="47" customWidth="1"/>
    <col min="3338" max="3338" width="0.140625" style="47" customWidth="1"/>
    <col min="3339" max="3582" width="9.140625" style="47" customWidth="1"/>
    <col min="3583" max="3583" width="42.85546875" style="47" customWidth="1"/>
    <col min="3584" max="3584" width="11.5703125" style="47"/>
    <col min="3585" max="3585" width="9.140625" style="47" customWidth="1"/>
    <col min="3586" max="3586" width="44.85546875" style="47" customWidth="1"/>
    <col min="3587" max="3587" width="12.28515625" style="47" customWidth="1"/>
    <col min="3588" max="3590" width="0" style="47" hidden="1" customWidth="1"/>
    <col min="3591" max="3592" width="15.7109375" style="47" customWidth="1"/>
    <col min="3593" max="3593" width="15.42578125" style="47" customWidth="1"/>
    <col min="3594" max="3594" width="0.140625" style="47" customWidth="1"/>
    <col min="3595" max="3838" width="9.140625" style="47" customWidth="1"/>
    <col min="3839" max="3839" width="42.85546875" style="47" customWidth="1"/>
    <col min="3840" max="3840" width="11.5703125" style="47"/>
    <col min="3841" max="3841" width="9.140625" style="47" customWidth="1"/>
    <col min="3842" max="3842" width="44.85546875" style="47" customWidth="1"/>
    <col min="3843" max="3843" width="12.28515625" style="47" customWidth="1"/>
    <col min="3844" max="3846" width="0" style="47" hidden="1" customWidth="1"/>
    <col min="3847" max="3848" width="15.7109375" style="47" customWidth="1"/>
    <col min="3849" max="3849" width="15.42578125" style="47" customWidth="1"/>
    <col min="3850" max="3850" width="0.140625" style="47" customWidth="1"/>
    <col min="3851" max="4094" width="9.140625" style="47" customWidth="1"/>
    <col min="4095" max="4095" width="42.85546875" style="47" customWidth="1"/>
    <col min="4096" max="4096" width="11.5703125" style="47"/>
    <col min="4097" max="4097" width="9.140625" style="47" customWidth="1"/>
    <col min="4098" max="4098" width="44.85546875" style="47" customWidth="1"/>
    <col min="4099" max="4099" width="12.28515625" style="47" customWidth="1"/>
    <col min="4100" max="4102" width="0" style="47" hidden="1" customWidth="1"/>
    <col min="4103" max="4104" width="15.7109375" style="47" customWidth="1"/>
    <col min="4105" max="4105" width="15.42578125" style="47" customWidth="1"/>
    <col min="4106" max="4106" width="0.140625" style="47" customWidth="1"/>
    <col min="4107" max="4350" width="9.140625" style="47" customWidth="1"/>
    <col min="4351" max="4351" width="42.85546875" style="47" customWidth="1"/>
    <col min="4352" max="4352" width="11.5703125" style="47"/>
    <col min="4353" max="4353" width="9.140625" style="47" customWidth="1"/>
    <col min="4354" max="4354" width="44.85546875" style="47" customWidth="1"/>
    <col min="4355" max="4355" width="12.28515625" style="47" customWidth="1"/>
    <col min="4356" max="4358" width="0" style="47" hidden="1" customWidth="1"/>
    <col min="4359" max="4360" width="15.7109375" style="47" customWidth="1"/>
    <col min="4361" max="4361" width="15.42578125" style="47" customWidth="1"/>
    <col min="4362" max="4362" width="0.140625" style="47" customWidth="1"/>
    <col min="4363" max="4606" width="9.140625" style="47" customWidth="1"/>
    <col min="4607" max="4607" width="42.85546875" style="47" customWidth="1"/>
    <col min="4608" max="4608" width="11.5703125" style="47"/>
    <col min="4609" max="4609" width="9.140625" style="47" customWidth="1"/>
    <col min="4610" max="4610" width="44.85546875" style="47" customWidth="1"/>
    <col min="4611" max="4611" width="12.28515625" style="47" customWidth="1"/>
    <col min="4612" max="4614" width="0" style="47" hidden="1" customWidth="1"/>
    <col min="4615" max="4616" width="15.7109375" style="47" customWidth="1"/>
    <col min="4617" max="4617" width="15.42578125" style="47" customWidth="1"/>
    <col min="4618" max="4618" width="0.140625" style="47" customWidth="1"/>
    <col min="4619" max="4862" width="9.140625" style="47" customWidth="1"/>
    <col min="4863" max="4863" width="42.85546875" style="47" customWidth="1"/>
    <col min="4864" max="4864" width="11.5703125" style="47"/>
    <col min="4865" max="4865" width="9.140625" style="47" customWidth="1"/>
    <col min="4866" max="4866" width="44.85546875" style="47" customWidth="1"/>
    <col min="4867" max="4867" width="12.28515625" style="47" customWidth="1"/>
    <col min="4868" max="4870" width="0" style="47" hidden="1" customWidth="1"/>
    <col min="4871" max="4872" width="15.7109375" style="47" customWidth="1"/>
    <col min="4873" max="4873" width="15.42578125" style="47" customWidth="1"/>
    <col min="4874" max="4874" width="0.140625" style="47" customWidth="1"/>
    <col min="4875" max="5118" width="9.140625" style="47" customWidth="1"/>
    <col min="5119" max="5119" width="42.85546875" style="47" customWidth="1"/>
    <col min="5120" max="5120" width="11.5703125" style="47"/>
    <col min="5121" max="5121" width="9.140625" style="47" customWidth="1"/>
    <col min="5122" max="5122" width="44.85546875" style="47" customWidth="1"/>
    <col min="5123" max="5123" width="12.28515625" style="47" customWidth="1"/>
    <col min="5124" max="5126" width="0" style="47" hidden="1" customWidth="1"/>
    <col min="5127" max="5128" width="15.7109375" style="47" customWidth="1"/>
    <col min="5129" max="5129" width="15.42578125" style="47" customWidth="1"/>
    <col min="5130" max="5130" width="0.140625" style="47" customWidth="1"/>
    <col min="5131" max="5374" width="9.140625" style="47" customWidth="1"/>
    <col min="5375" max="5375" width="42.85546875" style="47" customWidth="1"/>
    <col min="5376" max="5376" width="11.5703125" style="47"/>
    <col min="5377" max="5377" width="9.140625" style="47" customWidth="1"/>
    <col min="5378" max="5378" width="44.85546875" style="47" customWidth="1"/>
    <col min="5379" max="5379" width="12.28515625" style="47" customWidth="1"/>
    <col min="5380" max="5382" width="0" style="47" hidden="1" customWidth="1"/>
    <col min="5383" max="5384" width="15.7109375" style="47" customWidth="1"/>
    <col min="5385" max="5385" width="15.42578125" style="47" customWidth="1"/>
    <col min="5386" max="5386" width="0.140625" style="47" customWidth="1"/>
    <col min="5387" max="5630" width="9.140625" style="47" customWidth="1"/>
    <col min="5631" max="5631" width="42.85546875" style="47" customWidth="1"/>
    <col min="5632" max="5632" width="11.5703125" style="47"/>
    <col min="5633" max="5633" width="9.140625" style="47" customWidth="1"/>
    <col min="5634" max="5634" width="44.85546875" style="47" customWidth="1"/>
    <col min="5635" max="5635" width="12.28515625" style="47" customWidth="1"/>
    <col min="5636" max="5638" width="0" style="47" hidden="1" customWidth="1"/>
    <col min="5639" max="5640" width="15.7109375" style="47" customWidth="1"/>
    <col min="5641" max="5641" width="15.42578125" style="47" customWidth="1"/>
    <col min="5642" max="5642" width="0.140625" style="47" customWidth="1"/>
    <col min="5643" max="5886" width="9.140625" style="47" customWidth="1"/>
    <col min="5887" max="5887" width="42.85546875" style="47" customWidth="1"/>
    <col min="5888" max="5888" width="11.5703125" style="47"/>
    <col min="5889" max="5889" width="9.140625" style="47" customWidth="1"/>
    <col min="5890" max="5890" width="44.85546875" style="47" customWidth="1"/>
    <col min="5891" max="5891" width="12.28515625" style="47" customWidth="1"/>
    <col min="5892" max="5894" width="0" style="47" hidden="1" customWidth="1"/>
    <col min="5895" max="5896" width="15.7109375" style="47" customWidth="1"/>
    <col min="5897" max="5897" width="15.42578125" style="47" customWidth="1"/>
    <col min="5898" max="5898" width="0.140625" style="47" customWidth="1"/>
    <col min="5899" max="6142" width="9.140625" style="47" customWidth="1"/>
    <col min="6143" max="6143" width="42.85546875" style="47" customWidth="1"/>
    <col min="6144" max="6144" width="11.5703125" style="47"/>
    <col min="6145" max="6145" width="9.140625" style="47" customWidth="1"/>
    <col min="6146" max="6146" width="44.85546875" style="47" customWidth="1"/>
    <col min="6147" max="6147" width="12.28515625" style="47" customWidth="1"/>
    <col min="6148" max="6150" width="0" style="47" hidden="1" customWidth="1"/>
    <col min="6151" max="6152" width="15.7109375" style="47" customWidth="1"/>
    <col min="6153" max="6153" width="15.42578125" style="47" customWidth="1"/>
    <col min="6154" max="6154" width="0.140625" style="47" customWidth="1"/>
    <col min="6155" max="6398" width="9.140625" style="47" customWidth="1"/>
    <col min="6399" max="6399" width="42.85546875" style="47" customWidth="1"/>
    <col min="6400" max="6400" width="11.5703125" style="47"/>
    <col min="6401" max="6401" width="9.140625" style="47" customWidth="1"/>
    <col min="6402" max="6402" width="44.85546875" style="47" customWidth="1"/>
    <col min="6403" max="6403" width="12.28515625" style="47" customWidth="1"/>
    <col min="6404" max="6406" width="0" style="47" hidden="1" customWidth="1"/>
    <col min="6407" max="6408" width="15.7109375" style="47" customWidth="1"/>
    <col min="6409" max="6409" width="15.42578125" style="47" customWidth="1"/>
    <col min="6410" max="6410" width="0.140625" style="47" customWidth="1"/>
    <col min="6411" max="6654" width="9.140625" style="47" customWidth="1"/>
    <col min="6655" max="6655" width="42.85546875" style="47" customWidth="1"/>
    <col min="6656" max="6656" width="11.5703125" style="47"/>
    <col min="6657" max="6657" width="9.140625" style="47" customWidth="1"/>
    <col min="6658" max="6658" width="44.85546875" style="47" customWidth="1"/>
    <col min="6659" max="6659" width="12.28515625" style="47" customWidth="1"/>
    <col min="6660" max="6662" width="0" style="47" hidden="1" customWidth="1"/>
    <col min="6663" max="6664" width="15.7109375" style="47" customWidth="1"/>
    <col min="6665" max="6665" width="15.42578125" style="47" customWidth="1"/>
    <col min="6666" max="6666" width="0.140625" style="47" customWidth="1"/>
    <col min="6667" max="6910" width="9.140625" style="47" customWidth="1"/>
    <col min="6911" max="6911" width="42.85546875" style="47" customWidth="1"/>
    <col min="6912" max="6912" width="11.5703125" style="47"/>
    <col min="6913" max="6913" width="9.140625" style="47" customWidth="1"/>
    <col min="6914" max="6914" width="44.85546875" style="47" customWidth="1"/>
    <col min="6915" max="6915" width="12.28515625" style="47" customWidth="1"/>
    <col min="6916" max="6918" width="0" style="47" hidden="1" customWidth="1"/>
    <col min="6919" max="6920" width="15.7109375" style="47" customWidth="1"/>
    <col min="6921" max="6921" width="15.42578125" style="47" customWidth="1"/>
    <col min="6922" max="6922" width="0.140625" style="47" customWidth="1"/>
    <col min="6923" max="7166" width="9.140625" style="47" customWidth="1"/>
    <col min="7167" max="7167" width="42.85546875" style="47" customWidth="1"/>
    <col min="7168" max="7168" width="11.5703125" style="47"/>
    <col min="7169" max="7169" width="9.140625" style="47" customWidth="1"/>
    <col min="7170" max="7170" width="44.85546875" style="47" customWidth="1"/>
    <col min="7171" max="7171" width="12.28515625" style="47" customWidth="1"/>
    <col min="7172" max="7174" width="0" style="47" hidden="1" customWidth="1"/>
    <col min="7175" max="7176" width="15.7109375" style="47" customWidth="1"/>
    <col min="7177" max="7177" width="15.42578125" style="47" customWidth="1"/>
    <col min="7178" max="7178" width="0.140625" style="47" customWidth="1"/>
    <col min="7179" max="7422" width="9.140625" style="47" customWidth="1"/>
    <col min="7423" max="7423" width="42.85546875" style="47" customWidth="1"/>
    <col min="7424" max="7424" width="11.5703125" style="47"/>
    <col min="7425" max="7425" width="9.140625" style="47" customWidth="1"/>
    <col min="7426" max="7426" width="44.85546875" style="47" customWidth="1"/>
    <col min="7427" max="7427" width="12.28515625" style="47" customWidth="1"/>
    <col min="7428" max="7430" width="0" style="47" hidden="1" customWidth="1"/>
    <col min="7431" max="7432" width="15.7109375" style="47" customWidth="1"/>
    <col min="7433" max="7433" width="15.42578125" style="47" customWidth="1"/>
    <col min="7434" max="7434" width="0.140625" style="47" customWidth="1"/>
    <col min="7435" max="7678" width="9.140625" style="47" customWidth="1"/>
    <col min="7679" max="7679" width="42.85546875" style="47" customWidth="1"/>
    <col min="7680" max="7680" width="11.5703125" style="47"/>
    <col min="7681" max="7681" width="9.140625" style="47" customWidth="1"/>
    <col min="7682" max="7682" width="44.85546875" style="47" customWidth="1"/>
    <col min="7683" max="7683" width="12.28515625" style="47" customWidth="1"/>
    <col min="7684" max="7686" width="0" style="47" hidden="1" customWidth="1"/>
    <col min="7687" max="7688" width="15.7109375" style="47" customWidth="1"/>
    <col min="7689" max="7689" width="15.42578125" style="47" customWidth="1"/>
    <col min="7690" max="7690" width="0.140625" style="47" customWidth="1"/>
    <col min="7691" max="7934" width="9.140625" style="47" customWidth="1"/>
    <col min="7935" max="7935" width="42.85546875" style="47" customWidth="1"/>
    <col min="7936" max="7936" width="11.5703125" style="47"/>
    <col min="7937" max="7937" width="9.140625" style="47" customWidth="1"/>
    <col min="7938" max="7938" width="44.85546875" style="47" customWidth="1"/>
    <col min="7939" max="7939" width="12.28515625" style="47" customWidth="1"/>
    <col min="7940" max="7942" width="0" style="47" hidden="1" customWidth="1"/>
    <col min="7943" max="7944" width="15.7109375" style="47" customWidth="1"/>
    <col min="7945" max="7945" width="15.42578125" style="47" customWidth="1"/>
    <col min="7946" max="7946" width="0.140625" style="47" customWidth="1"/>
    <col min="7947" max="8190" width="9.140625" style="47" customWidth="1"/>
    <col min="8191" max="8191" width="42.85546875" style="47" customWidth="1"/>
    <col min="8192" max="8192" width="11.5703125" style="47"/>
    <col min="8193" max="8193" width="9.140625" style="47" customWidth="1"/>
    <col min="8194" max="8194" width="44.85546875" style="47" customWidth="1"/>
    <col min="8195" max="8195" width="12.28515625" style="47" customWidth="1"/>
    <col min="8196" max="8198" width="0" style="47" hidden="1" customWidth="1"/>
    <col min="8199" max="8200" width="15.7109375" style="47" customWidth="1"/>
    <col min="8201" max="8201" width="15.42578125" style="47" customWidth="1"/>
    <col min="8202" max="8202" width="0.140625" style="47" customWidth="1"/>
    <col min="8203" max="8446" width="9.140625" style="47" customWidth="1"/>
    <col min="8447" max="8447" width="42.85546875" style="47" customWidth="1"/>
    <col min="8448" max="8448" width="11.5703125" style="47"/>
    <col min="8449" max="8449" width="9.140625" style="47" customWidth="1"/>
    <col min="8450" max="8450" width="44.85546875" style="47" customWidth="1"/>
    <col min="8451" max="8451" width="12.28515625" style="47" customWidth="1"/>
    <col min="8452" max="8454" width="0" style="47" hidden="1" customWidth="1"/>
    <col min="8455" max="8456" width="15.7109375" style="47" customWidth="1"/>
    <col min="8457" max="8457" width="15.42578125" style="47" customWidth="1"/>
    <col min="8458" max="8458" width="0.140625" style="47" customWidth="1"/>
    <col min="8459" max="8702" width="9.140625" style="47" customWidth="1"/>
    <col min="8703" max="8703" width="42.85546875" style="47" customWidth="1"/>
    <col min="8704" max="8704" width="11.5703125" style="47"/>
    <col min="8705" max="8705" width="9.140625" style="47" customWidth="1"/>
    <col min="8706" max="8706" width="44.85546875" style="47" customWidth="1"/>
    <col min="8707" max="8707" width="12.28515625" style="47" customWidth="1"/>
    <col min="8708" max="8710" width="0" style="47" hidden="1" customWidth="1"/>
    <col min="8711" max="8712" width="15.7109375" style="47" customWidth="1"/>
    <col min="8713" max="8713" width="15.42578125" style="47" customWidth="1"/>
    <col min="8714" max="8714" width="0.140625" style="47" customWidth="1"/>
    <col min="8715" max="8958" width="9.140625" style="47" customWidth="1"/>
    <col min="8959" max="8959" width="42.85546875" style="47" customWidth="1"/>
    <col min="8960" max="8960" width="11.5703125" style="47"/>
    <col min="8961" max="8961" width="9.140625" style="47" customWidth="1"/>
    <col min="8962" max="8962" width="44.85546875" style="47" customWidth="1"/>
    <col min="8963" max="8963" width="12.28515625" style="47" customWidth="1"/>
    <col min="8964" max="8966" width="0" style="47" hidden="1" customWidth="1"/>
    <col min="8967" max="8968" width="15.7109375" style="47" customWidth="1"/>
    <col min="8969" max="8969" width="15.42578125" style="47" customWidth="1"/>
    <col min="8970" max="8970" width="0.140625" style="47" customWidth="1"/>
    <col min="8971" max="9214" width="9.140625" style="47" customWidth="1"/>
    <col min="9215" max="9215" width="42.85546875" style="47" customWidth="1"/>
    <col min="9216" max="9216" width="11.5703125" style="47"/>
    <col min="9217" max="9217" width="9.140625" style="47" customWidth="1"/>
    <col min="9218" max="9218" width="44.85546875" style="47" customWidth="1"/>
    <col min="9219" max="9219" width="12.28515625" style="47" customWidth="1"/>
    <col min="9220" max="9222" width="0" style="47" hidden="1" customWidth="1"/>
    <col min="9223" max="9224" width="15.7109375" style="47" customWidth="1"/>
    <col min="9225" max="9225" width="15.42578125" style="47" customWidth="1"/>
    <col min="9226" max="9226" width="0.140625" style="47" customWidth="1"/>
    <col min="9227" max="9470" width="9.140625" style="47" customWidth="1"/>
    <col min="9471" max="9471" width="42.85546875" style="47" customWidth="1"/>
    <col min="9472" max="9472" width="11.5703125" style="47"/>
    <col min="9473" max="9473" width="9.140625" style="47" customWidth="1"/>
    <col min="9474" max="9474" width="44.85546875" style="47" customWidth="1"/>
    <col min="9475" max="9475" width="12.28515625" style="47" customWidth="1"/>
    <col min="9476" max="9478" width="0" style="47" hidden="1" customWidth="1"/>
    <col min="9479" max="9480" width="15.7109375" style="47" customWidth="1"/>
    <col min="9481" max="9481" width="15.42578125" style="47" customWidth="1"/>
    <col min="9482" max="9482" width="0.140625" style="47" customWidth="1"/>
    <col min="9483" max="9726" width="9.140625" style="47" customWidth="1"/>
    <col min="9727" max="9727" width="42.85546875" style="47" customWidth="1"/>
    <col min="9728" max="9728" width="11.5703125" style="47"/>
    <col min="9729" max="9729" width="9.140625" style="47" customWidth="1"/>
    <col min="9730" max="9730" width="44.85546875" style="47" customWidth="1"/>
    <col min="9731" max="9731" width="12.28515625" style="47" customWidth="1"/>
    <col min="9732" max="9734" width="0" style="47" hidden="1" customWidth="1"/>
    <col min="9735" max="9736" width="15.7109375" style="47" customWidth="1"/>
    <col min="9737" max="9737" width="15.42578125" style="47" customWidth="1"/>
    <col min="9738" max="9738" width="0.140625" style="47" customWidth="1"/>
    <col min="9739" max="9982" width="9.140625" style="47" customWidth="1"/>
    <col min="9983" max="9983" width="42.85546875" style="47" customWidth="1"/>
    <col min="9984" max="9984" width="11.5703125" style="47"/>
    <col min="9985" max="9985" width="9.140625" style="47" customWidth="1"/>
    <col min="9986" max="9986" width="44.85546875" style="47" customWidth="1"/>
    <col min="9987" max="9987" width="12.28515625" style="47" customWidth="1"/>
    <col min="9988" max="9990" width="0" style="47" hidden="1" customWidth="1"/>
    <col min="9991" max="9992" width="15.7109375" style="47" customWidth="1"/>
    <col min="9993" max="9993" width="15.42578125" style="47" customWidth="1"/>
    <col min="9994" max="9994" width="0.140625" style="47" customWidth="1"/>
    <col min="9995" max="10238" width="9.140625" style="47" customWidth="1"/>
    <col min="10239" max="10239" width="42.85546875" style="47" customWidth="1"/>
    <col min="10240" max="10240" width="11.5703125" style="47"/>
    <col min="10241" max="10241" width="9.140625" style="47" customWidth="1"/>
    <col min="10242" max="10242" width="44.85546875" style="47" customWidth="1"/>
    <col min="10243" max="10243" width="12.28515625" style="47" customWidth="1"/>
    <col min="10244" max="10246" width="0" style="47" hidden="1" customWidth="1"/>
    <col min="10247" max="10248" width="15.7109375" style="47" customWidth="1"/>
    <col min="10249" max="10249" width="15.42578125" style="47" customWidth="1"/>
    <col min="10250" max="10250" width="0.140625" style="47" customWidth="1"/>
    <col min="10251" max="10494" width="9.140625" style="47" customWidth="1"/>
    <col min="10495" max="10495" width="42.85546875" style="47" customWidth="1"/>
    <col min="10496" max="10496" width="11.5703125" style="47"/>
    <col min="10497" max="10497" width="9.140625" style="47" customWidth="1"/>
    <col min="10498" max="10498" width="44.85546875" style="47" customWidth="1"/>
    <col min="10499" max="10499" width="12.28515625" style="47" customWidth="1"/>
    <col min="10500" max="10502" width="0" style="47" hidden="1" customWidth="1"/>
    <col min="10503" max="10504" width="15.7109375" style="47" customWidth="1"/>
    <col min="10505" max="10505" width="15.42578125" style="47" customWidth="1"/>
    <col min="10506" max="10506" width="0.140625" style="47" customWidth="1"/>
    <col min="10507" max="10750" width="9.140625" style="47" customWidth="1"/>
    <col min="10751" max="10751" width="42.85546875" style="47" customWidth="1"/>
    <col min="10752" max="10752" width="11.5703125" style="47"/>
    <col min="10753" max="10753" width="9.140625" style="47" customWidth="1"/>
    <col min="10754" max="10754" width="44.85546875" style="47" customWidth="1"/>
    <col min="10755" max="10755" width="12.28515625" style="47" customWidth="1"/>
    <col min="10756" max="10758" width="0" style="47" hidden="1" customWidth="1"/>
    <col min="10759" max="10760" width="15.7109375" style="47" customWidth="1"/>
    <col min="10761" max="10761" width="15.42578125" style="47" customWidth="1"/>
    <col min="10762" max="10762" width="0.140625" style="47" customWidth="1"/>
    <col min="10763" max="11006" width="9.140625" style="47" customWidth="1"/>
    <col min="11007" max="11007" width="42.85546875" style="47" customWidth="1"/>
    <col min="11008" max="11008" width="11.5703125" style="47"/>
    <col min="11009" max="11009" width="9.140625" style="47" customWidth="1"/>
    <col min="11010" max="11010" width="44.85546875" style="47" customWidth="1"/>
    <col min="11011" max="11011" width="12.28515625" style="47" customWidth="1"/>
    <col min="11012" max="11014" width="0" style="47" hidden="1" customWidth="1"/>
    <col min="11015" max="11016" width="15.7109375" style="47" customWidth="1"/>
    <col min="11017" max="11017" width="15.42578125" style="47" customWidth="1"/>
    <col min="11018" max="11018" width="0.140625" style="47" customWidth="1"/>
    <col min="11019" max="11262" width="9.140625" style="47" customWidth="1"/>
    <col min="11263" max="11263" width="42.85546875" style="47" customWidth="1"/>
    <col min="11264" max="11264" width="11.5703125" style="47"/>
    <col min="11265" max="11265" width="9.140625" style="47" customWidth="1"/>
    <col min="11266" max="11266" width="44.85546875" style="47" customWidth="1"/>
    <col min="11267" max="11267" width="12.28515625" style="47" customWidth="1"/>
    <col min="11268" max="11270" width="0" style="47" hidden="1" customWidth="1"/>
    <col min="11271" max="11272" width="15.7109375" style="47" customWidth="1"/>
    <col min="11273" max="11273" width="15.42578125" style="47" customWidth="1"/>
    <col min="11274" max="11274" width="0.140625" style="47" customWidth="1"/>
    <col min="11275" max="11518" width="9.140625" style="47" customWidth="1"/>
    <col min="11519" max="11519" width="42.85546875" style="47" customWidth="1"/>
    <col min="11520" max="11520" width="11.5703125" style="47"/>
    <col min="11521" max="11521" width="9.140625" style="47" customWidth="1"/>
    <col min="11522" max="11522" width="44.85546875" style="47" customWidth="1"/>
    <col min="11523" max="11523" width="12.28515625" style="47" customWidth="1"/>
    <col min="11524" max="11526" width="0" style="47" hidden="1" customWidth="1"/>
    <col min="11527" max="11528" width="15.7109375" style="47" customWidth="1"/>
    <col min="11529" max="11529" width="15.42578125" style="47" customWidth="1"/>
    <col min="11530" max="11530" width="0.140625" style="47" customWidth="1"/>
    <col min="11531" max="11774" width="9.140625" style="47" customWidth="1"/>
    <col min="11775" max="11775" width="42.85546875" style="47" customWidth="1"/>
    <col min="11776" max="11776" width="11.5703125" style="47"/>
    <col min="11777" max="11777" width="9.140625" style="47" customWidth="1"/>
    <col min="11778" max="11778" width="44.85546875" style="47" customWidth="1"/>
    <col min="11779" max="11779" width="12.28515625" style="47" customWidth="1"/>
    <col min="11780" max="11782" width="0" style="47" hidden="1" customWidth="1"/>
    <col min="11783" max="11784" width="15.7109375" style="47" customWidth="1"/>
    <col min="11785" max="11785" width="15.42578125" style="47" customWidth="1"/>
    <col min="11786" max="11786" width="0.140625" style="47" customWidth="1"/>
    <col min="11787" max="12030" width="9.140625" style="47" customWidth="1"/>
    <col min="12031" max="12031" width="42.85546875" style="47" customWidth="1"/>
    <col min="12032" max="12032" width="11.5703125" style="47"/>
    <col min="12033" max="12033" width="9.140625" style="47" customWidth="1"/>
    <col min="12034" max="12034" width="44.85546875" style="47" customWidth="1"/>
    <col min="12035" max="12035" width="12.28515625" style="47" customWidth="1"/>
    <col min="12036" max="12038" width="0" style="47" hidden="1" customWidth="1"/>
    <col min="12039" max="12040" width="15.7109375" style="47" customWidth="1"/>
    <col min="12041" max="12041" width="15.42578125" style="47" customWidth="1"/>
    <col min="12042" max="12042" width="0.140625" style="47" customWidth="1"/>
    <col min="12043" max="12286" width="9.140625" style="47" customWidth="1"/>
    <col min="12287" max="12287" width="42.85546875" style="47" customWidth="1"/>
    <col min="12288" max="12288" width="11.5703125" style="47"/>
    <col min="12289" max="12289" width="9.140625" style="47" customWidth="1"/>
    <col min="12290" max="12290" width="44.85546875" style="47" customWidth="1"/>
    <col min="12291" max="12291" width="12.28515625" style="47" customWidth="1"/>
    <col min="12292" max="12294" width="0" style="47" hidden="1" customWidth="1"/>
    <col min="12295" max="12296" width="15.7109375" style="47" customWidth="1"/>
    <col min="12297" max="12297" width="15.42578125" style="47" customWidth="1"/>
    <col min="12298" max="12298" width="0.140625" style="47" customWidth="1"/>
    <col min="12299" max="12542" width="9.140625" style="47" customWidth="1"/>
    <col min="12543" max="12543" width="42.85546875" style="47" customWidth="1"/>
    <col min="12544" max="12544" width="11.5703125" style="47"/>
    <col min="12545" max="12545" width="9.140625" style="47" customWidth="1"/>
    <col min="12546" max="12546" width="44.85546875" style="47" customWidth="1"/>
    <col min="12547" max="12547" width="12.28515625" style="47" customWidth="1"/>
    <col min="12548" max="12550" width="0" style="47" hidden="1" customWidth="1"/>
    <col min="12551" max="12552" width="15.7109375" style="47" customWidth="1"/>
    <col min="12553" max="12553" width="15.42578125" style="47" customWidth="1"/>
    <col min="12554" max="12554" width="0.140625" style="47" customWidth="1"/>
    <col min="12555" max="12798" width="9.140625" style="47" customWidth="1"/>
    <col min="12799" max="12799" width="42.85546875" style="47" customWidth="1"/>
    <col min="12800" max="12800" width="11.5703125" style="47"/>
    <col min="12801" max="12801" width="9.140625" style="47" customWidth="1"/>
    <col min="12802" max="12802" width="44.85546875" style="47" customWidth="1"/>
    <col min="12803" max="12803" width="12.28515625" style="47" customWidth="1"/>
    <col min="12804" max="12806" width="0" style="47" hidden="1" customWidth="1"/>
    <col min="12807" max="12808" width="15.7109375" style="47" customWidth="1"/>
    <col min="12809" max="12809" width="15.42578125" style="47" customWidth="1"/>
    <col min="12810" max="12810" width="0.140625" style="47" customWidth="1"/>
    <col min="12811" max="13054" width="9.140625" style="47" customWidth="1"/>
    <col min="13055" max="13055" width="42.85546875" style="47" customWidth="1"/>
    <col min="13056" max="13056" width="11.5703125" style="47"/>
    <col min="13057" max="13057" width="9.140625" style="47" customWidth="1"/>
    <col min="13058" max="13058" width="44.85546875" style="47" customWidth="1"/>
    <col min="13059" max="13059" width="12.28515625" style="47" customWidth="1"/>
    <col min="13060" max="13062" width="0" style="47" hidden="1" customWidth="1"/>
    <col min="13063" max="13064" width="15.7109375" style="47" customWidth="1"/>
    <col min="13065" max="13065" width="15.42578125" style="47" customWidth="1"/>
    <col min="13066" max="13066" width="0.140625" style="47" customWidth="1"/>
    <col min="13067" max="13310" width="9.140625" style="47" customWidth="1"/>
    <col min="13311" max="13311" width="42.85546875" style="47" customWidth="1"/>
    <col min="13312" max="13312" width="11.5703125" style="47"/>
    <col min="13313" max="13313" width="9.140625" style="47" customWidth="1"/>
    <col min="13314" max="13314" width="44.85546875" style="47" customWidth="1"/>
    <col min="13315" max="13315" width="12.28515625" style="47" customWidth="1"/>
    <col min="13316" max="13318" width="0" style="47" hidden="1" customWidth="1"/>
    <col min="13319" max="13320" width="15.7109375" style="47" customWidth="1"/>
    <col min="13321" max="13321" width="15.42578125" style="47" customWidth="1"/>
    <col min="13322" max="13322" width="0.140625" style="47" customWidth="1"/>
    <col min="13323" max="13566" width="9.140625" style="47" customWidth="1"/>
    <col min="13567" max="13567" width="42.85546875" style="47" customWidth="1"/>
    <col min="13568" max="13568" width="11.5703125" style="47"/>
    <col min="13569" max="13569" width="9.140625" style="47" customWidth="1"/>
    <col min="13570" max="13570" width="44.85546875" style="47" customWidth="1"/>
    <col min="13571" max="13571" width="12.28515625" style="47" customWidth="1"/>
    <col min="13572" max="13574" width="0" style="47" hidden="1" customWidth="1"/>
    <col min="13575" max="13576" width="15.7109375" style="47" customWidth="1"/>
    <col min="13577" max="13577" width="15.42578125" style="47" customWidth="1"/>
    <col min="13578" max="13578" width="0.140625" style="47" customWidth="1"/>
    <col min="13579" max="13822" width="9.140625" style="47" customWidth="1"/>
    <col min="13823" max="13823" width="42.85546875" style="47" customWidth="1"/>
    <col min="13824" max="13824" width="11.5703125" style="47"/>
    <col min="13825" max="13825" width="9.140625" style="47" customWidth="1"/>
    <col min="13826" max="13826" width="44.85546875" style="47" customWidth="1"/>
    <col min="13827" max="13827" width="12.28515625" style="47" customWidth="1"/>
    <col min="13828" max="13830" width="0" style="47" hidden="1" customWidth="1"/>
    <col min="13831" max="13832" width="15.7109375" style="47" customWidth="1"/>
    <col min="13833" max="13833" width="15.42578125" style="47" customWidth="1"/>
    <col min="13834" max="13834" width="0.140625" style="47" customWidth="1"/>
    <col min="13835" max="14078" width="9.140625" style="47" customWidth="1"/>
    <col min="14079" max="14079" width="42.85546875" style="47" customWidth="1"/>
    <col min="14080" max="14080" width="11.5703125" style="47"/>
    <col min="14081" max="14081" width="9.140625" style="47" customWidth="1"/>
    <col min="14082" max="14082" width="44.85546875" style="47" customWidth="1"/>
    <col min="14083" max="14083" width="12.28515625" style="47" customWidth="1"/>
    <col min="14084" max="14086" width="0" style="47" hidden="1" customWidth="1"/>
    <col min="14087" max="14088" width="15.7109375" style="47" customWidth="1"/>
    <col min="14089" max="14089" width="15.42578125" style="47" customWidth="1"/>
    <col min="14090" max="14090" width="0.140625" style="47" customWidth="1"/>
    <col min="14091" max="14334" width="9.140625" style="47" customWidth="1"/>
    <col min="14335" max="14335" width="42.85546875" style="47" customWidth="1"/>
    <col min="14336" max="14336" width="11.5703125" style="47"/>
    <col min="14337" max="14337" width="9.140625" style="47" customWidth="1"/>
    <col min="14338" max="14338" width="44.85546875" style="47" customWidth="1"/>
    <col min="14339" max="14339" width="12.28515625" style="47" customWidth="1"/>
    <col min="14340" max="14342" width="0" style="47" hidden="1" customWidth="1"/>
    <col min="14343" max="14344" width="15.7109375" style="47" customWidth="1"/>
    <col min="14345" max="14345" width="15.42578125" style="47" customWidth="1"/>
    <col min="14346" max="14346" width="0.140625" style="47" customWidth="1"/>
    <col min="14347" max="14590" width="9.140625" style="47" customWidth="1"/>
    <col min="14591" max="14591" width="42.85546875" style="47" customWidth="1"/>
    <col min="14592" max="14592" width="11.5703125" style="47"/>
    <col min="14593" max="14593" width="9.140625" style="47" customWidth="1"/>
    <col min="14594" max="14594" width="44.85546875" style="47" customWidth="1"/>
    <col min="14595" max="14595" width="12.28515625" style="47" customWidth="1"/>
    <col min="14596" max="14598" width="0" style="47" hidden="1" customWidth="1"/>
    <col min="14599" max="14600" width="15.7109375" style="47" customWidth="1"/>
    <col min="14601" max="14601" width="15.42578125" style="47" customWidth="1"/>
    <col min="14602" max="14602" width="0.140625" style="47" customWidth="1"/>
    <col min="14603" max="14846" width="9.140625" style="47" customWidth="1"/>
    <col min="14847" max="14847" width="42.85546875" style="47" customWidth="1"/>
    <col min="14848" max="14848" width="11.5703125" style="47"/>
    <col min="14849" max="14849" width="9.140625" style="47" customWidth="1"/>
    <col min="14850" max="14850" width="44.85546875" style="47" customWidth="1"/>
    <col min="14851" max="14851" width="12.28515625" style="47" customWidth="1"/>
    <col min="14852" max="14854" width="0" style="47" hidden="1" customWidth="1"/>
    <col min="14855" max="14856" width="15.7109375" style="47" customWidth="1"/>
    <col min="14857" max="14857" width="15.42578125" style="47" customWidth="1"/>
    <col min="14858" max="14858" width="0.140625" style="47" customWidth="1"/>
    <col min="14859" max="15102" width="9.140625" style="47" customWidth="1"/>
    <col min="15103" max="15103" width="42.85546875" style="47" customWidth="1"/>
    <col min="15104" max="15104" width="11.5703125" style="47"/>
    <col min="15105" max="15105" width="9.140625" style="47" customWidth="1"/>
    <col min="15106" max="15106" width="44.85546875" style="47" customWidth="1"/>
    <col min="15107" max="15107" width="12.28515625" style="47" customWidth="1"/>
    <col min="15108" max="15110" width="0" style="47" hidden="1" customWidth="1"/>
    <col min="15111" max="15112" width="15.7109375" style="47" customWidth="1"/>
    <col min="15113" max="15113" width="15.42578125" style="47" customWidth="1"/>
    <col min="15114" max="15114" width="0.140625" style="47" customWidth="1"/>
    <col min="15115" max="15358" width="9.140625" style="47" customWidth="1"/>
    <col min="15359" max="15359" width="42.85546875" style="47" customWidth="1"/>
    <col min="15360" max="15360" width="11.5703125" style="47"/>
    <col min="15361" max="15361" width="9.140625" style="47" customWidth="1"/>
    <col min="15362" max="15362" width="44.85546875" style="47" customWidth="1"/>
    <col min="15363" max="15363" width="12.28515625" style="47" customWidth="1"/>
    <col min="15364" max="15366" width="0" style="47" hidden="1" customWidth="1"/>
    <col min="15367" max="15368" width="15.7109375" style="47" customWidth="1"/>
    <col min="15369" max="15369" width="15.42578125" style="47" customWidth="1"/>
    <col min="15370" max="15370" width="0.140625" style="47" customWidth="1"/>
    <col min="15371" max="15614" width="9.140625" style="47" customWidth="1"/>
    <col min="15615" max="15615" width="42.85546875" style="47" customWidth="1"/>
    <col min="15616" max="15616" width="11.5703125" style="47"/>
    <col min="15617" max="15617" width="9.140625" style="47" customWidth="1"/>
    <col min="15618" max="15618" width="44.85546875" style="47" customWidth="1"/>
    <col min="15619" max="15619" width="12.28515625" style="47" customWidth="1"/>
    <col min="15620" max="15622" width="0" style="47" hidden="1" customWidth="1"/>
    <col min="15623" max="15624" width="15.7109375" style="47" customWidth="1"/>
    <col min="15625" max="15625" width="15.42578125" style="47" customWidth="1"/>
    <col min="15626" max="15626" width="0.140625" style="47" customWidth="1"/>
    <col min="15627" max="15870" width="9.140625" style="47" customWidth="1"/>
    <col min="15871" max="15871" width="42.85546875" style="47" customWidth="1"/>
    <col min="15872" max="15872" width="11.5703125" style="47"/>
    <col min="15873" max="15873" width="9.140625" style="47" customWidth="1"/>
    <col min="15874" max="15874" width="44.85546875" style="47" customWidth="1"/>
    <col min="15875" max="15875" width="12.28515625" style="47" customWidth="1"/>
    <col min="15876" max="15878" width="0" style="47" hidden="1" customWidth="1"/>
    <col min="15879" max="15880" width="15.7109375" style="47" customWidth="1"/>
    <col min="15881" max="15881" width="15.42578125" style="47" customWidth="1"/>
    <col min="15882" max="15882" width="0.140625" style="47" customWidth="1"/>
    <col min="15883" max="16126" width="9.140625" style="47" customWidth="1"/>
    <col min="16127" max="16127" width="42.85546875" style="47" customWidth="1"/>
    <col min="16128" max="16128" width="11.5703125" style="47"/>
    <col min="16129" max="16129" width="9.140625" style="47" customWidth="1"/>
    <col min="16130" max="16130" width="44.85546875" style="47" customWidth="1"/>
    <col min="16131" max="16131" width="12.28515625" style="47" customWidth="1"/>
    <col min="16132" max="16134" width="0" style="47" hidden="1" customWidth="1"/>
    <col min="16135" max="16136" width="15.7109375" style="47" customWidth="1"/>
    <col min="16137" max="16137" width="15.42578125" style="47" customWidth="1"/>
    <col min="16138" max="16138" width="0.140625" style="47" customWidth="1"/>
    <col min="16139" max="16382" width="9.140625" style="47" customWidth="1"/>
    <col min="16383" max="16383" width="42.85546875" style="47" customWidth="1"/>
    <col min="16384" max="16384" width="11.5703125" style="47"/>
  </cols>
  <sheetData>
    <row r="1" spans="1:256" x14ac:dyDescent="0.25">
      <c r="A1" s="129" t="s">
        <v>62</v>
      </c>
      <c r="B1" s="130"/>
      <c r="C1" s="130"/>
      <c r="D1" s="130"/>
      <c r="E1" s="130"/>
      <c r="F1" s="130"/>
      <c r="G1" s="130"/>
      <c r="H1" s="130"/>
      <c r="I1" s="130"/>
      <c r="J1" s="131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</row>
    <row r="2" spans="1:256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4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</row>
    <row r="3" spans="1:256" x14ac:dyDescent="0.25">
      <c r="A3" s="135" t="s">
        <v>33</v>
      </c>
      <c r="B3" s="136"/>
      <c r="C3" s="136"/>
      <c r="D3" s="136"/>
      <c r="E3" s="136"/>
      <c r="F3" s="136"/>
      <c r="G3" s="136"/>
      <c r="H3" s="136"/>
      <c r="I3" s="136"/>
      <c r="J3" s="13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</row>
    <row r="4" spans="1:256" ht="15.75" x14ac:dyDescent="0.25">
      <c r="A4" s="137" t="s">
        <v>60</v>
      </c>
      <c r="B4" s="138"/>
      <c r="C4" s="138"/>
      <c r="D4" s="138"/>
      <c r="E4" s="138"/>
      <c r="F4" s="138"/>
      <c r="G4" s="138"/>
      <c r="H4" s="138"/>
      <c r="I4" s="138"/>
      <c r="J4" s="138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</row>
    <row r="5" spans="1:256" x14ac:dyDescent="0.25">
      <c r="A5" s="139" t="s">
        <v>34</v>
      </c>
      <c r="B5" s="140"/>
      <c r="C5" s="140"/>
      <c r="D5" s="140"/>
      <c r="E5" s="140"/>
      <c r="F5" s="140"/>
      <c r="G5" s="140"/>
      <c r="H5" s="140"/>
      <c r="I5" s="140"/>
      <c r="J5" s="140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</row>
    <row r="6" spans="1:256" ht="16.5" thickBot="1" x14ac:dyDescent="0.3">
      <c r="A6" s="141" t="s">
        <v>61</v>
      </c>
      <c r="B6" s="142"/>
      <c r="C6" s="142"/>
      <c r="D6" s="142"/>
      <c r="E6" s="142"/>
      <c r="F6" s="142"/>
      <c r="G6" s="142"/>
      <c r="H6" s="142"/>
      <c r="I6" s="142"/>
      <c r="J6" s="142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</row>
    <row r="7" spans="1:256" ht="16.5" thickBot="1" x14ac:dyDescent="0.3">
      <c r="A7" s="126" t="s">
        <v>35</v>
      </c>
      <c r="B7" s="127"/>
      <c r="C7" s="127"/>
      <c r="D7" s="127"/>
      <c r="E7" s="127"/>
      <c r="F7" s="127"/>
      <c r="G7" s="127"/>
      <c r="H7" s="127"/>
      <c r="I7" s="127"/>
      <c r="J7" s="12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x14ac:dyDescent="0.25">
      <c r="A8" s="145" t="s">
        <v>36</v>
      </c>
      <c r="B8" s="146"/>
      <c r="C8" s="146"/>
      <c r="D8" s="146"/>
      <c r="E8" s="146"/>
      <c r="F8" s="146"/>
      <c r="G8" s="146"/>
      <c r="H8" s="146"/>
      <c r="I8" s="146"/>
      <c r="J8" s="147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ht="20.25" customHeight="1" x14ac:dyDescent="0.25">
      <c r="A9" s="148" t="s">
        <v>37</v>
      </c>
      <c r="B9" s="149"/>
      <c r="C9" s="149"/>
      <c r="D9" s="149"/>
      <c r="E9" s="149"/>
      <c r="F9" s="149"/>
      <c r="G9" s="149"/>
      <c r="H9" s="149"/>
      <c r="I9" s="149"/>
      <c r="J9" s="150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ht="39.75" customHeight="1" x14ac:dyDescent="0.25">
      <c r="A10" s="151"/>
      <c r="B10" s="152"/>
      <c r="C10" s="152"/>
      <c r="D10" s="152"/>
      <c r="E10" s="152"/>
      <c r="F10" s="152"/>
      <c r="G10" s="152"/>
      <c r="H10" s="152"/>
      <c r="I10" s="152"/>
      <c r="J10" s="153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ht="15.75" thickBot="1" x14ac:dyDescent="0.3">
      <c r="A11" s="154" t="s">
        <v>38</v>
      </c>
      <c r="B11" s="155"/>
      <c r="C11" s="155"/>
      <c r="D11" s="155"/>
      <c r="E11" s="155"/>
      <c r="F11" s="155"/>
      <c r="G11" s="155"/>
      <c r="H11" s="155"/>
      <c r="I11" s="155"/>
      <c r="J11" s="156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ht="15.75" thickBot="1" x14ac:dyDescent="0.3"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</row>
    <row r="13" spans="1:256" ht="16.5" thickBot="1" x14ac:dyDescent="0.3">
      <c r="A13" s="157" t="s">
        <v>39</v>
      </c>
      <c r="B13" s="158"/>
      <c r="C13" s="159"/>
      <c r="D13" s="52"/>
      <c r="E13" s="53"/>
      <c r="F13" s="54"/>
      <c r="G13" s="160" t="s">
        <v>40</v>
      </c>
      <c r="H13" s="161"/>
      <c r="I13" s="162"/>
      <c r="J13" s="5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</row>
    <row r="14" spans="1:256" ht="15.75" thickBot="1" x14ac:dyDescent="0.3">
      <c r="A14" s="166" t="s">
        <v>41</v>
      </c>
      <c r="B14" s="167"/>
      <c r="C14" s="168"/>
      <c r="D14" s="55"/>
      <c r="E14" s="56"/>
      <c r="F14" s="54"/>
      <c r="G14" s="163"/>
      <c r="H14" s="164"/>
      <c r="I14" s="165"/>
      <c r="J14" s="54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</row>
    <row r="15" spans="1:256" ht="15.75" thickBot="1" x14ac:dyDescent="0.3">
      <c r="A15" s="54"/>
      <c r="B15" s="54"/>
      <c r="C15" s="57"/>
      <c r="D15" s="57"/>
      <c r="E15" s="55"/>
      <c r="F15" s="54"/>
      <c r="G15" s="58"/>
      <c r="H15" s="58"/>
      <c r="I15" s="58"/>
      <c r="J15" s="54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</row>
    <row r="16" spans="1:256" ht="24" customHeight="1" thickBot="1" x14ac:dyDescent="0.3">
      <c r="A16" s="169" t="s">
        <v>42</v>
      </c>
      <c r="B16" s="170"/>
      <c r="C16" s="171"/>
      <c r="D16" s="59"/>
      <c r="E16" s="172" t="s">
        <v>43</v>
      </c>
      <c r="F16" s="60"/>
      <c r="G16" s="174" t="s">
        <v>44</v>
      </c>
      <c r="H16" s="175"/>
      <c r="I16" s="176"/>
      <c r="J16" s="54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</row>
    <row r="17" spans="1:256" x14ac:dyDescent="0.25">
      <c r="A17" s="61" t="s">
        <v>7</v>
      </c>
      <c r="B17" s="62" t="s">
        <v>45</v>
      </c>
      <c r="C17" s="63" t="s">
        <v>20</v>
      </c>
      <c r="D17" s="64"/>
      <c r="E17" s="173"/>
      <c r="F17" s="55"/>
      <c r="G17" s="65" t="s">
        <v>46</v>
      </c>
      <c r="H17" s="66" t="s">
        <v>47</v>
      </c>
      <c r="I17" s="67" t="s">
        <v>48</v>
      </c>
      <c r="J17" s="55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x14ac:dyDescent="0.25">
      <c r="A18" s="68">
        <v>1</v>
      </c>
      <c r="B18" s="69" t="s">
        <v>49</v>
      </c>
      <c r="C18" s="70">
        <v>3</v>
      </c>
      <c r="D18" s="71"/>
      <c r="E18" s="72" t="str">
        <f t="shared" ref="E18:E23" si="0">IF(C18=0,"",IF(C18+0.001&lt;G18,"Fora do Intervalo",IF(C18&gt;I18+0.001,"Fora do Intervalo",IF(G18+0.001&lt;=C18,"OK",IF(C18&lt;=I18+0.001,"OK","")))))</f>
        <v>OK</v>
      </c>
      <c r="F18" s="54"/>
      <c r="G18" s="73">
        <v>3</v>
      </c>
      <c r="H18" s="74">
        <v>4</v>
      </c>
      <c r="I18" s="75">
        <v>5.5</v>
      </c>
      <c r="J18" s="54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</row>
    <row r="19" spans="1:256" x14ac:dyDescent="0.25">
      <c r="A19" s="68">
        <v>2</v>
      </c>
      <c r="B19" s="69" t="s">
        <v>50</v>
      </c>
      <c r="C19" s="70">
        <v>0.8</v>
      </c>
      <c r="D19" s="71"/>
      <c r="E19" s="72" t="str">
        <f t="shared" si="0"/>
        <v>OK</v>
      </c>
      <c r="F19" s="54"/>
      <c r="G19" s="73">
        <v>0.8</v>
      </c>
      <c r="H19" s="74">
        <v>0.8</v>
      </c>
      <c r="I19" s="75">
        <v>1</v>
      </c>
      <c r="J19" s="54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</row>
    <row r="20" spans="1:256" x14ac:dyDescent="0.25">
      <c r="A20" s="68">
        <v>3</v>
      </c>
      <c r="B20" s="69" t="s">
        <v>51</v>
      </c>
      <c r="C20" s="70">
        <v>0.97</v>
      </c>
      <c r="D20" s="71"/>
      <c r="E20" s="72" t="str">
        <f t="shared" si="0"/>
        <v>OK</v>
      </c>
      <c r="F20" s="54"/>
      <c r="G20" s="73">
        <v>0.97</v>
      </c>
      <c r="H20" s="74">
        <v>1.27</v>
      </c>
      <c r="I20" s="75">
        <v>1.27</v>
      </c>
      <c r="J20" s="54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</row>
    <row r="21" spans="1:256" x14ac:dyDescent="0.25">
      <c r="A21" s="68">
        <v>4</v>
      </c>
      <c r="B21" s="69" t="s">
        <v>52</v>
      </c>
      <c r="C21" s="70">
        <v>0.59</v>
      </c>
      <c r="D21" s="71"/>
      <c r="E21" s="72" t="str">
        <f t="shared" si="0"/>
        <v>OK</v>
      </c>
      <c r="F21" s="54"/>
      <c r="G21" s="73">
        <v>0.59</v>
      </c>
      <c r="H21" s="74">
        <v>1.23</v>
      </c>
      <c r="I21" s="75">
        <v>1.39</v>
      </c>
      <c r="J21" s="54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</row>
    <row r="22" spans="1:256" x14ac:dyDescent="0.25">
      <c r="A22" s="68">
        <v>5</v>
      </c>
      <c r="B22" s="69" t="s">
        <v>53</v>
      </c>
      <c r="C22" s="70">
        <v>6.16</v>
      </c>
      <c r="D22" s="71"/>
      <c r="E22" s="72" t="str">
        <f t="shared" si="0"/>
        <v>OK</v>
      </c>
      <c r="F22" s="54"/>
      <c r="G22" s="73">
        <v>6.16</v>
      </c>
      <c r="H22" s="74">
        <v>7.4</v>
      </c>
      <c r="I22" s="75">
        <v>8.9600000000000009</v>
      </c>
      <c r="J22" s="54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spans="1:256" x14ac:dyDescent="0.25">
      <c r="A23" s="177" t="s">
        <v>54</v>
      </c>
      <c r="B23" s="76" t="s">
        <v>55</v>
      </c>
      <c r="C23" s="77">
        <v>5</v>
      </c>
      <c r="D23" s="71"/>
      <c r="E23" s="72" t="str">
        <f t="shared" si="0"/>
        <v>OK</v>
      </c>
      <c r="F23" s="54"/>
      <c r="G23" s="73">
        <v>0</v>
      </c>
      <c r="H23" s="74">
        <v>2.5</v>
      </c>
      <c r="I23" s="75">
        <v>5</v>
      </c>
      <c r="J23" s="54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</row>
    <row r="24" spans="1:256" x14ac:dyDescent="0.25">
      <c r="A24" s="178"/>
      <c r="B24" s="76" t="s">
        <v>56</v>
      </c>
      <c r="C24" s="77">
        <v>0.65</v>
      </c>
      <c r="D24" s="71"/>
      <c r="E24" s="78"/>
      <c r="F24" s="54"/>
      <c r="G24" s="73">
        <v>0.65</v>
      </c>
      <c r="H24" s="74">
        <v>0.65</v>
      </c>
      <c r="I24" s="75">
        <v>0.65</v>
      </c>
      <c r="J24" s="54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</row>
    <row r="25" spans="1:256" x14ac:dyDescent="0.25">
      <c r="A25" s="178"/>
      <c r="B25" s="76" t="s">
        <v>57</v>
      </c>
      <c r="C25" s="77">
        <v>3</v>
      </c>
      <c r="D25" s="71"/>
      <c r="E25" s="78"/>
      <c r="F25" s="54"/>
      <c r="G25" s="73">
        <v>3</v>
      </c>
      <c r="H25" s="74">
        <v>3</v>
      </c>
      <c r="I25" s="75">
        <v>3</v>
      </c>
      <c r="J25" s="54">
        <v>3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</row>
    <row r="26" spans="1:256" ht="24.75" thickBot="1" x14ac:dyDescent="0.3">
      <c r="A26" s="179"/>
      <c r="B26" s="79" t="s">
        <v>58</v>
      </c>
      <c r="C26" s="80">
        <v>4.5</v>
      </c>
      <c r="D26" s="81"/>
      <c r="E26" s="56"/>
      <c r="F26" s="82"/>
      <c r="G26" s="83">
        <v>4.5</v>
      </c>
      <c r="H26" s="83">
        <v>4.5</v>
      </c>
      <c r="I26" s="84">
        <v>4.5</v>
      </c>
      <c r="J26" s="54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</row>
    <row r="27" spans="1:256" ht="15.75" thickBot="1" x14ac:dyDescent="0.3">
      <c r="A27" s="54"/>
      <c r="B27" s="54"/>
      <c r="C27" s="57"/>
      <c r="D27" s="57"/>
      <c r="E27" s="55"/>
      <c r="F27" s="54"/>
      <c r="G27" s="64"/>
      <c r="H27" s="64"/>
      <c r="I27" s="64"/>
      <c r="J27" s="54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</row>
    <row r="28" spans="1:256" ht="26.25" thickBot="1" x14ac:dyDescent="0.3">
      <c r="A28" s="143" t="s">
        <v>59</v>
      </c>
      <c r="B28" s="144"/>
      <c r="C28" s="85">
        <f>ROUND((((((1+C18/100+C19/100+C20/100)*(1+C21/100)*(1+C22/100))/(1-(SUM(C23:C25)/100)))-1)*100),2)</f>
        <v>22.47</v>
      </c>
      <c r="D28" s="86"/>
      <c r="E28" s="87" t="str">
        <f>IF(C28=0,"",IF(C28+0.001&lt;G28,"Fora do Intervalo",IF(C28&gt;I28+0.001,"Fora do Intervalo",IF(G28+0.001&lt;=C28,"OK",IF(C28&lt;=I28+0.001,"OK","")))))</f>
        <v>Fora do Intervalo</v>
      </c>
      <c r="F28" s="54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</row>
    <row r="29" spans="1:256" ht="19.5" thickBot="1" x14ac:dyDescent="0.3">
      <c r="A29" s="143" t="s">
        <v>63</v>
      </c>
      <c r="B29" s="144"/>
      <c r="C29" s="85">
        <f>ROUND((((((1+C18/100+C19/100+C20/100)*(1+C21/100)*(1+C22/100))/(1-(SUM(C23:C26)/100)))-1)*100),2)</f>
        <v>28.82</v>
      </c>
      <c r="D29" s="89"/>
      <c r="J29" s="90"/>
      <c r="K29" s="91"/>
      <c r="L29" s="91"/>
      <c r="M29" s="91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</row>
    <row r="30" spans="1:256" ht="23.25" x14ac:dyDescent="0.25">
      <c r="B30" s="88"/>
      <c r="C30" s="89"/>
      <c r="D30" s="89"/>
      <c r="J30" s="92"/>
      <c r="K30" s="91"/>
      <c r="L30" s="91"/>
      <c r="M30" s="91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</row>
    <row r="149" spans="7:9" x14ac:dyDescent="0.25">
      <c r="G149" s="46"/>
      <c r="H149" s="46"/>
      <c r="I149" s="46"/>
    </row>
  </sheetData>
  <mergeCells count="19">
    <mergeCell ref="A29:B29"/>
    <mergeCell ref="A8:J8"/>
    <mergeCell ref="A9:J9"/>
    <mergeCell ref="A10:J10"/>
    <mergeCell ref="A11:J11"/>
    <mergeCell ref="A13:C13"/>
    <mergeCell ref="G13:I14"/>
    <mergeCell ref="A14:C14"/>
    <mergeCell ref="A16:C16"/>
    <mergeCell ref="E16:E17"/>
    <mergeCell ref="G16:I16"/>
    <mergeCell ref="A23:A26"/>
    <mergeCell ref="A28:B28"/>
    <mergeCell ref="A7:J7"/>
    <mergeCell ref="A1:J2"/>
    <mergeCell ref="A3:J3"/>
    <mergeCell ref="A4:J4"/>
    <mergeCell ref="A5:J5"/>
    <mergeCell ref="A6:J6"/>
  </mergeCells>
  <conditionalFormatting sqref="E18:E24">
    <cfRule type="expression" dxfId="51" priority="45" stopIfTrue="1">
      <formula>E18="Fora do Intervalo"</formula>
    </cfRule>
    <cfRule type="expression" dxfId="50" priority="46" stopIfTrue="1">
      <formula>E18="OK"</formula>
    </cfRule>
    <cfRule type="expression" dxfId="49" priority="47" stopIfTrue="1">
      <formula>E18="Fora do Intervalo"</formula>
    </cfRule>
    <cfRule type="expression" dxfId="48" priority="48" stopIfTrue="1">
      <formula>E18="OK"</formula>
    </cfRule>
    <cfRule type="expression" dxfId="47" priority="49" stopIfTrue="1">
      <formula>E18="Fora do Intervalo"</formula>
    </cfRule>
    <cfRule type="expression" dxfId="46" priority="50" stopIfTrue="1">
      <formula>E18="OK"</formula>
    </cfRule>
    <cfRule type="expression" dxfId="45" priority="51" stopIfTrue="1">
      <formula>E18="Fora do Intervalo"</formula>
    </cfRule>
    <cfRule type="expression" dxfId="44" priority="52" stopIfTrue="1">
      <formula>E18="OK"</formula>
    </cfRule>
    <cfRule type="expression" dxfId="43" priority="53" stopIfTrue="1">
      <formula>E18="Fora do Intervalo"</formula>
    </cfRule>
    <cfRule type="expression" dxfId="42" priority="54" stopIfTrue="1">
      <formula>E18="OK"</formula>
    </cfRule>
    <cfRule type="expression" dxfId="41" priority="55" stopIfTrue="1">
      <formula>E18="Fora do Intervalo"</formula>
    </cfRule>
    <cfRule type="expression" dxfId="40" priority="56" stopIfTrue="1">
      <formula>E18="OK"</formula>
    </cfRule>
  </conditionalFormatting>
  <conditionalFormatting sqref="E18:E26">
    <cfRule type="expression" dxfId="39" priority="27" stopIfTrue="1">
      <formula>E18="Fora do Intervalo"</formula>
    </cfRule>
    <cfRule type="expression" dxfId="38" priority="28" stopIfTrue="1">
      <formula>E18="OK"</formula>
    </cfRule>
  </conditionalFormatting>
  <conditionalFormatting sqref="E25">
    <cfRule type="expression" dxfId="37" priority="15" stopIfTrue="1">
      <formula>E25="Fora do Intervalo"</formula>
    </cfRule>
    <cfRule type="expression" dxfId="36" priority="16" stopIfTrue="1">
      <formula>E25="OK"</formula>
    </cfRule>
    <cfRule type="expression" dxfId="35" priority="17" stopIfTrue="1">
      <formula>E25="Fora do Intervalo"</formula>
    </cfRule>
    <cfRule type="expression" dxfId="34" priority="18" stopIfTrue="1">
      <formula>E25="OK"</formula>
    </cfRule>
    <cfRule type="expression" dxfId="33" priority="19" stopIfTrue="1">
      <formula>E25="Fora do Intervalo"</formula>
    </cfRule>
    <cfRule type="expression" dxfId="32" priority="20" stopIfTrue="1">
      <formula>E25="OK"</formula>
    </cfRule>
    <cfRule type="expression" dxfId="31" priority="21" stopIfTrue="1">
      <formula>E25="Fora do Intervalo"</formula>
    </cfRule>
    <cfRule type="expression" dxfId="30" priority="22" stopIfTrue="1">
      <formula>E25="OK"</formula>
    </cfRule>
    <cfRule type="expression" dxfId="29" priority="23" stopIfTrue="1">
      <formula>E25="Fora do Intervalo"</formula>
    </cfRule>
    <cfRule type="expression" dxfId="28" priority="24" stopIfTrue="1">
      <formula>E25="OK"</formula>
    </cfRule>
    <cfRule type="expression" dxfId="27" priority="25" stopIfTrue="1">
      <formula>E25="Fora do Intervalo"</formula>
    </cfRule>
    <cfRule type="expression" dxfId="26" priority="26" stopIfTrue="1">
      <formula>E25="OK"</formula>
    </cfRule>
  </conditionalFormatting>
  <conditionalFormatting sqref="E26">
    <cfRule type="expression" dxfId="25" priority="31" stopIfTrue="1">
      <formula>E26="Fora do Intervalo"</formula>
    </cfRule>
    <cfRule type="expression" dxfId="24" priority="32" stopIfTrue="1">
      <formula>E26="OK"</formula>
    </cfRule>
    <cfRule type="expression" dxfId="23" priority="33" stopIfTrue="1">
      <formula>E26="Fora do Intervalo"</formula>
    </cfRule>
    <cfRule type="expression" dxfId="22" priority="34" stopIfTrue="1">
      <formula>E26="OK"</formula>
    </cfRule>
    <cfRule type="expression" dxfId="21" priority="35" stopIfTrue="1">
      <formula>E26="Fora do Intervalo"</formula>
    </cfRule>
    <cfRule type="expression" dxfId="20" priority="36" stopIfTrue="1">
      <formula>E26="OK"</formula>
    </cfRule>
    <cfRule type="expression" dxfId="19" priority="37" stopIfTrue="1">
      <formula>E26="Fora do Intervalo"</formula>
    </cfRule>
    <cfRule type="expression" dxfId="18" priority="38" stopIfTrue="1">
      <formula>E26="OK"</formula>
    </cfRule>
    <cfRule type="expression" dxfId="17" priority="39" stopIfTrue="1">
      <formula>E26="Fora do Intervalo"</formula>
    </cfRule>
    <cfRule type="expression" dxfId="16" priority="40" stopIfTrue="1">
      <formula>E26="OK"</formula>
    </cfRule>
    <cfRule type="expression" dxfId="15" priority="41" stopIfTrue="1">
      <formula>E26="Fora do Intervalo"</formula>
    </cfRule>
    <cfRule type="expression" dxfId="14" priority="42" stopIfTrue="1">
      <formula>E26="OK"</formula>
    </cfRule>
  </conditionalFormatting>
  <conditionalFormatting sqref="E28">
    <cfRule type="expression" dxfId="13" priority="1" stopIfTrue="1">
      <formula>E28="Fora do Intervalo"</formula>
    </cfRule>
    <cfRule type="expression" dxfId="12" priority="2" stopIfTrue="1">
      <formula>E28="OK"</formula>
    </cfRule>
    <cfRule type="expression" dxfId="11" priority="3" stopIfTrue="1">
      <formula>E28="Fora do Intervalo"</formula>
    </cfRule>
    <cfRule type="expression" dxfId="10" priority="4" stopIfTrue="1">
      <formula>E28="OK"</formula>
    </cfRule>
    <cfRule type="expression" dxfId="9" priority="5" stopIfTrue="1">
      <formula>E28="Fora do Intervalo"</formula>
    </cfRule>
    <cfRule type="expression" dxfId="8" priority="6" stopIfTrue="1">
      <formula>E28="OK"</formula>
    </cfRule>
    <cfRule type="expression" dxfId="7" priority="7" stopIfTrue="1">
      <formula>E28="Fora do Intervalo"</formula>
    </cfRule>
    <cfRule type="expression" dxfId="6" priority="8" stopIfTrue="1">
      <formula>E28="OK"</formula>
    </cfRule>
    <cfRule type="expression" dxfId="5" priority="9" stopIfTrue="1">
      <formula>E28="Fora do Intervalo"</formula>
    </cfRule>
    <cfRule type="expression" dxfId="4" priority="10" stopIfTrue="1">
      <formula>E28="OK"</formula>
    </cfRule>
    <cfRule type="expression" dxfId="3" priority="11" stopIfTrue="1">
      <formula>E28="Fora do Intervalo"</formula>
    </cfRule>
    <cfRule type="expression" dxfId="2" priority="12" stopIfTrue="1">
      <formula>E28="OK"</formula>
    </cfRule>
    <cfRule type="expression" dxfId="1" priority="13" stopIfTrue="1">
      <formula>E28="Fora do Intervalo"</formula>
    </cfRule>
    <cfRule type="expression" dxfId="0" priority="14" stopIfTrue="1">
      <formula>E28="OK"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BDI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Darlan</dc:creator>
  <cp:lastModifiedBy>Engenharia_PC</cp:lastModifiedBy>
  <cp:lastPrinted>2024-06-06T14:11:30Z</cp:lastPrinted>
  <dcterms:created xsi:type="dcterms:W3CDTF">2020-03-12T12:17:45Z</dcterms:created>
  <dcterms:modified xsi:type="dcterms:W3CDTF">2024-06-06T16:02:04Z</dcterms:modified>
</cp:coreProperties>
</file>